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nan2308\Downloads\"/>
    </mc:Choice>
  </mc:AlternateContent>
  <bookViews>
    <workbookView xWindow="28680" yWindow="-120" windowWidth="29040" windowHeight="15840"/>
  </bookViews>
  <sheets>
    <sheet name="Fordeling LAM 2023" sheetId="22" r:id="rId1"/>
    <sheet name="Medlemstall" sheetId="23" r:id="rId2"/>
    <sheet name="Aktivitetstall" sheetId="24" r:id="rId3"/>
    <sheet name="Para" sheetId="25" r:id="rId4"/>
    <sheet name="Idrettsskole" sheetId="26" r:id="rId5"/>
    <sheet name="Årsmøtevedtak LAM - LIR" sheetId="9" r:id="rId6"/>
  </sheets>
  <definedNames>
    <definedName name="_xlnm._FilterDatabase" localSheetId="0" hidden="1">'Fordeling LAM 2023'!$A$21:$T$83</definedName>
    <definedName name="_xlnm.Print_Area" localSheetId="0">'Fordeling LAM 2023'!$A$1:$Q$81</definedName>
    <definedName name="_xlnm.Print_Titles" localSheetId="0">'Fordeling LAM 2023'!$21:$21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" i="26" l="1"/>
  <c r="R16" i="26"/>
  <c r="R15" i="26"/>
  <c r="R14" i="26"/>
  <c r="R13" i="26"/>
  <c r="R12" i="26"/>
  <c r="R11" i="26"/>
  <c r="R10" i="26"/>
  <c r="R9" i="26"/>
  <c r="P21" i="25"/>
  <c r="O21" i="25"/>
  <c r="P20" i="25"/>
  <c r="P19" i="25"/>
  <c r="P18" i="25"/>
  <c r="P17" i="25"/>
  <c r="P16" i="25"/>
  <c r="P15" i="25"/>
  <c r="P14" i="25"/>
  <c r="P13" i="25"/>
  <c r="P12" i="25"/>
  <c r="P11" i="25"/>
  <c r="P10" i="25"/>
  <c r="P9" i="25"/>
  <c r="P8" i="25"/>
  <c r="S236" i="24"/>
  <c r="R236" i="24"/>
  <c r="Q236" i="24"/>
  <c r="S235" i="24"/>
  <c r="R235" i="24"/>
  <c r="Q235" i="24"/>
  <c r="S234" i="24"/>
  <c r="R234" i="24"/>
  <c r="Q234" i="24"/>
  <c r="S233" i="24"/>
  <c r="R233" i="24"/>
  <c r="Q233" i="24"/>
  <c r="S232" i="24"/>
  <c r="R232" i="24"/>
  <c r="Q232" i="24"/>
  <c r="S231" i="24"/>
  <c r="R231" i="24"/>
  <c r="Q231" i="24"/>
  <c r="S230" i="24"/>
  <c r="R230" i="24"/>
  <c r="Q230" i="24"/>
  <c r="S229" i="24"/>
  <c r="R229" i="24"/>
  <c r="Q229" i="24"/>
  <c r="S228" i="24"/>
  <c r="R228" i="24"/>
  <c r="Q228" i="24"/>
  <c r="S227" i="24"/>
  <c r="R227" i="24"/>
  <c r="Q227" i="24"/>
  <c r="S226" i="24"/>
  <c r="R226" i="24"/>
  <c r="Q226" i="24"/>
  <c r="S225" i="24"/>
  <c r="R225" i="24"/>
  <c r="Q225" i="24"/>
  <c r="S224" i="24"/>
  <c r="R224" i="24"/>
  <c r="Q224" i="24"/>
  <c r="S223" i="24"/>
  <c r="R223" i="24"/>
  <c r="Q223" i="24"/>
  <c r="S222" i="24"/>
  <c r="R222" i="24"/>
  <c r="Q222" i="24"/>
  <c r="S221" i="24"/>
  <c r="R221" i="24"/>
  <c r="Q221" i="24"/>
  <c r="S220" i="24"/>
  <c r="R220" i="24"/>
  <c r="Q220" i="24"/>
  <c r="S219" i="24"/>
  <c r="R219" i="24"/>
  <c r="Q219" i="24"/>
  <c r="S218" i="24"/>
  <c r="R218" i="24"/>
  <c r="Q218" i="24"/>
  <c r="S217" i="24"/>
  <c r="R217" i="24"/>
  <c r="Q217" i="24"/>
  <c r="S216" i="24"/>
  <c r="R216" i="24"/>
  <c r="Q216" i="24"/>
  <c r="S215" i="24"/>
  <c r="R215" i="24"/>
  <c r="Q215" i="24"/>
  <c r="S214" i="24"/>
  <c r="R214" i="24"/>
  <c r="Q214" i="24"/>
  <c r="S213" i="24"/>
  <c r="R213" i="24"/>
  <c r="Q213" i="24"/>
  <c r="S212" i="24"/>
  <c r="R212" i="24"/>
  <c r="Q212" i="24"/>
  <c r="S211" i="24"/>
  <c r="R211" i="24"/>
  <c r="Q211" i="24"/>
  <c r="S210" i="24"/>
  <c r="R210" i="24"/>
  <c r="Q210" i="24"/>
  <c r="S209" i="24"/>
  <c r="R209" i="24"/>
  <c r="Q209" i="24"/>
  <c r="S208" i="24"/>
  <c r="R208" i="24"/>
  <c r="Q208" i="24"/>
  <c r="S207" i="24"/>
  <c r="R207" i="24"/>
  <c r="Q207" i="24"/>
  <c r="S206" i="24"/>
  <c r="R206" i="24"/>
  <c r="Q206" i="24"/>
  <c r="S205" i="24"/>
  <c r="R205" i="24"/>
  <c r="Q205" i="24"/>
  <c r="S204" i="24"/>
  <c r="R204" i="24"/>
  <c r="Q204" i="24"/>
  <c r="S203" i="24"/>
  <c r="R203" i="24"/>
  <c r="Q203" i="24"/>
  <c r="S202" i="24"/>
  <c r="R202" i="24"/>
  <c r="Q202" i="24"/>
  <c r="S201" i="24"/>
  <c r="R201" i="24"/>
  <c r="Q201" i="24"/>
  <c r="S200" i="24"/>
  <c r="R200" i="24"/>
  <c r="Q200" i="24"/>
  <c r="S199" i="24"/>
  <c r="R199" i="24"/>
  <c r="Q199" i="24"/>
  <c r="S198" i="24"/>
  <c r="R198" i="24"/>
  <c r="Q198" i="24"/>
  <c r="S197" i="24"/>
  <c r="R197" i="24"/>
  <c r="Q197" i="24"/>
  <c r="S196" i="24"/>
  <c r="R196" i="24"/>
  <c r="Q196" i="24"/>
  <c r="S195" i="24"/>
  <c r="R195" i="24"/>
  <c r="Q195" i="24"/>
  <c r="S194" i="24"/>
  <c r="R194" i="24"/>
  <c r="Q194" i="24"/>
  <c r="S193" i="24"/>
  <c r="R193" i="24"/>
  <c r="Q193" i="24"/>
  <c r="S192" i="24"/>
  <c r="R192" i="24"/>
  <c r="Q192" i="24"/>
  <c r="S191" i="24"/>
  <c r="R191" i="24"/>
  <c r="Q191" i="24"/>
  <c r="S190" i="24"/>
  <c r="R190" i="24"/>
  <c r="Q190" i="24"/>
  <c r="S189" i="24"/>
  <c r="R189" i="24"/>
  <c r="Q189" i="24"/>
  <c r="S188" i="24"/>
  <c r="R188" i="24"/>
  <c r="Q188" i="24"/>
  <c r="S187" i="24"/>
  <c r="R187" i="24"/>
  <c r="Q187" i="24"/>
  <c r="S186" i="24"/>
  <c r="R186" i="24"/>
  <c r="Q186" i="24"/>
  <c r="S185" i="24"/>
  <c r="R185" i="24"/>
  <c r="Q185" i="24"/>
  <c r="S184" i="24"/>
  <c r="R184" i="24"/>
  <c r="Q184" i="24"/>
  <c r="S183" i="24"/>
  <c r="R183" i="24"/>
  <c r="Q183" i="24"/>
  <c r="S182" i="24"/>
  <c r="R182" i="24"/>
  <c r="Q182" i="24"/>
  <c r="S181" i="24"/>
  <c r="R181" i="24"/>
  <c r="Q181" i="24"/>
  <c r="S180" i="24"/>
  <c r="R180" i="24"/>
  <c r="Q180" i="24"/>
  <c r="S179" i="24"/>
  <c r="R179" i="24"/>
  <c r="Q179" i="24"/>
  <c r="S178" i="24"/>
  <c r="R178" i="24"/>
  <c r="Q178" i="24"/>
  <c r="S177" i="24"/>
  <c r="R177" i="24"/>
  <c r="Q177" i="24"/>
  <c r="S176" i="24"/>
  <c r="R176" i="24"/>
  <c r="Q176" i="24"/>
  <c r="S175" i="24"/>
  <c r="R175" i="24"/>
  <c r="Q175" i="24"/>
  <c r="S174" i="24"/>
  <c r="R174" i="24"/>
  <c r="Q174" i="24"/>
  <c r="S173" i="24"/>
  <c r="R173" i="24"/>
  <c r="Q173" i="24"/>
  <c r="S172" i="24"/>
  <c r="R172" i="24"/>
  <c r="Q172" i="24"/>
  <c r="S171" i="24"/>
  <c r="R171" i="24"/>
  <c r="Q171" i="24"/>
  <c r="S170" i="24"/>
  <c r="R170" i="24"/>
  <c r="Q170" i="24"/>
  <c r="S169" i="24"/>
  <c r="R169" i="24"/>
  <c r="Q169" i="24"/>
  <c r="S168" i="24"/>
  <c r="R168" i="24"/>
  <c r="Q168" i="24"/>
  <c r="S167" i="24"/>
  <c r="R167" i="24"/>
  <c r="Q167" i="24"/>
  <c r="S166" i="24"/>
  <c r="R166" i="24"/>
  <c r="Q166" i="24"/>
  <c r="S165" i="24"/>
  <c r="R165" i="24"/>
  <c r="Q165" i="24"/>
  <c r="S164" i="24"/>
  <c r="R164" i="24"/>
  <c r="Q164" i="24"/>
  <c r="S163" i="24"/>
  <c r="R163" i="24"/>
  <c r="Q163" i="24"/>
  <c r="S162" i="24"/>
  <c r="R162" i="24"/>
  <c r="Q162" i="24"/>
  <c r="S161" i="24"/>
  <c r="R161" i="24"/>
  <c r="Q161" i="24"/>
  <c r="S160" i="24"/>
  <c r="R160" i="24"/>
  <c r="Q160" i="24"/>
  <c r="S159" i="24"/>
  <c r="R159" i="24"/>
  <c r="Q159" i="24"/>
  <c r="S158" i="24"/>
  <c r="R158" i="24"/>
  <c r="Q158" i="24"/>
  <c r="S157" i="24"/>
  <c r="R157" i="24"/>
  <c r="Q157" i="24"/>
  <c r="S156" i="24"/>
  <c r="R156" i="24"/>
  <c r="Q156" i="24"/>
  <c r="S155" i="24"/>
  <c r="R155" i="24"/>
  <c r="Q155" i="24"/>
  <c r="S154" i="24"/>
  <c r="R154" i="24"/>
  <c r="Q154" i="24"/>
  <c r="S153" i="24"/>
  <c r="R153" i="24"/>
  <c r="Q153" i="24"/>
  <c r="S152" i="24"/>
  <c r="R152" i="24"/>
  <c r="Q152" i="24"/>
  <c r="S151" i="24"/>
  <c r="R151" i="24"/>
  <c r="Q151" i="24"/>
  <c r="S150" i="24"/>
  <c r="R150" i="24"/>
  <c r="Q150" i="24"/>
  <c r="S149" i="24"/>
  <c r="R149" i="24"/>
  <c r="Q149" i="24"/>
  <c r="S148" i="24"/>
  <c r="R148" i="24"/>
  <c r="Q148" i="24"/>
  <c r="S147" i="24"/>
  <c r="R147" i="24"/>
  <c r="Q147" i="24"/>
  <c r="S146" i="24"/>
  <c r="R146" i="24"/>
  <c r="Q146" i="24"/>
  <c r="S145" i="24"/>
  <c r="R145" i="24"/>
  <c r="Q145" i="24"/>
  <c r="S144" i="24"/>
  <c r="R144" i="24"/>
  <c r="Q144" i="24"/>
  <c r="S143" i="24"/>
  <c r="R143" i="24"/>
  <c r="Q143" i="24"/>
  <c r="S142" i="24"/>
  <c r="R142" i="24"/>
  <c r="Q142" i="24"/>
  <c r="S141" i="24"/>
  <c r="R141" i="24"/>
  <c r="Q141" i="24"/>
  <c r="S140" i="24"/>
  <c r="R140" i="24"/>
  <c r="Q140" i="24"/>
  <c r="S139" i="24"/>
  <c r="R139" i="24"/>
  <c r="Q139" i="24"/>
  <c r="S138" i="24"/>
  <c r="R138" i="24"/>
  <c r="Q138" i="24"/>
  <c r="S137" i="24"/>
  <c r="R137" i="24"/>
  <c r="Q137" i="24"/>
  <c r="S136" i="24"/>
  <c r="R136" i="24"/>
  <c r="Q136" i="24"/>
  <c r="S135" i="24"/>
  <c r="R135" i="24"/>
  <c r="Q135" i="24"/>
  <c r="S134" i="24"/>
  <c r="R134" i="24"/>
  <c r="Q134" i="24"/>
  <c r="S133" i="24"/>
  <c r="R133" i="24"/>
  <c r="Q133" i="24"/>
  <c r="S132" i="24"/>
  <c r="R132" i="24"/>
  <c r="Q132" i="24"/>
  <c r="S131" i="24"/>
  <c r="R131" i="24"/>
  <c r="Q131" i="24"/>
  <c r="S130" i="24"/>
  <c r="R130" i="24"/>
  <c r="Q130" i="24"/>
  <c r="S129" i="24"/>
  <c r="R129" i="24"/>
  <c r="Q129" i="24"/>
  <c r="S128" i="24"/>
  <c r="R128" i="24"/>
  <c r="Q128" i="24"/>
  <c r="S127" i="24"/>
  <c r="R127" i="24"/>
  <c r="Q127" i="24"/>
  <c r="S126" i="24"/>
  <c r="R126" i="24"/>
  <c r="Q126" i="24"/>
  <c r="S125" i="24"/>
  <c r="R125" i="24"/>
  <c r="Q125" i="24"/>
  <c r="S124" i="24"/>
  <c r="R124" i="24"/>
  <c r="Q124" i="24"/>
  <c r="S123" i="24"/>
  <c r="R123" i="24"/>
  <c r="Q123" i="24"/>
  <c r="S122" i="24"/>
  <c r="R122" i="24"/>
  <c r="Q122" i="24"/>
  <c r="S121" i="24"/>
  <c r="R121" i="24"/>
  <c r="Q121" i="24"/>
  <c r="S120" i="24"/>
  <c r="R120" i="24"/>
  <c r="Q120" i="24"/>
  <c r="S119" i="24"/>
  <c r="R119" i="24"/>
  <c r="Q119" i="24"/>
  <c r="S118" i="24"/>
  <c r="R118" i="24"/>
  <c r="Q118" i="24"/>
  <c r="S117" i="24"/>
  <c r="R117" i="24"/>
  <c r="Q117" i="24"/>
  <c r="S116" i="24"/>
  <c r="R116" i="24"/>
  <c r="Q116" i="24"/>
  <c r="S115" i="24"/>
  <c r="R115" i="24"/>
  <c r="Q115" i="24"/>
  <c r="S114" i="24"/>
  <c r="R114" i="24"/>
  <c r="Q114" i="24"/>
  <c r="S113" i="24"/>
  <c r="R113" i="24"/>
  <c r="Q113" i="24"/>
  <c r="S112" i="24"/>
  <c r="R112" i="24"/>
  <c r="Q112" i="24"/>
  <c r="S111" i="24"/>
  <c r="R111" i="24"/>
  <c r="Q111" i="24"/>
  <c r="S110" i="24"/>
  <c r="R110" i="24"/>
  <c r="Q110" i="24"/>
  <c r="S109" i="24"/>
  <c r="R109" i="24"/>
  <c r="Q109" i="24"/>
  <c r="S108" i="24"/>
  <c r="R108" i="24"/>
  <c r="Q108" i="24"/>
  <c r="S107" i="24"/>
  <c r="R107" i="24"/>
  <c r="Q107" i="24"/>
  <c r="S106" i="24"/>
  <c r="R106" i="24"/>
  <c r="Q106" i="24"/>
  <c r="S105" i="24"/>
  <c r="R105" i="24"/>
  <c r="Q105" i="24"/>
  <c r="S104" i="24"/>
  <c r="R104" i="24"/>
  <c r="Q104" i="24"/>
  <c r="S103" i="24"/>
  <c r="R103" i="24"/>
  <c r="Q103" i="24"/>
  <c r="S102" i="24"/>
  <c r="R102" i="24"/>
  <c r="Q102" i="24"/>
  <c r="S101" i="24"/>
  <c r="R101" i="24"/>
  <c r="Q101" i="24"/>
  <c r="S100" i="24"/>
  <c r="R100" i="24"/>
  <c r="Q100" i="24"/>
  <c r="S99" i="24"/>
  <c r="R99" i="24"/>
  <c r="Q99" i="24"/>
  <c r="S98" i="24"/>
  <c r="R98" i="24"/>
  <c r="Q98" i="24"/>
  <c r="S97" i="24"/>
  <c r="R97" i="24"/>
  <c r="Q97" i="24"/>
  <c r="S96" i="24"/>
  <c r="R96" i="24"/>
  <c r="Q96" i="24"/>
  <c r="S95" i="24"/>
  <c r="R95" i="24"/>
  <c r="Q95" i="24"/>
  <c r="S94" i="24"/>
  <c r="R94" i="24"/>
  <c r="Q94" i="24"/>
  <c r="S93" i="24"/>
  <c r="R93" i="24"/>
  <c r="Q93" i="24"/>
  <c r="S92" i="24"/>
  <c r="R92" i="24"/>
  <c r="Q92" i="24"/>
  <c r="S91" i="24"/>
  <c r="R91" i="24"/>
  <c r="Q91" i="24"/>
  <c r="S90" i="24"/>
  <c r="R90" i="24"/>
  <c r="Q90" i="24"/>
  <c r="S89" i="24"/>
  <c r="R89" i="24"/>
  <c r="Q89" i="24"/>
  <c r="S88" i="24"/>
  <c r="R88" i="24"/>
  <c r="Q88" i="24"/>
  <c r="S87" i="24"/>
  <c r="R87" i="24"/>
  <c r="Q87" i="24"/>
  <c r="S86" i="24"/>
  <c r="R86" i="24"/>
  <c r="Q86" i="24"/>
  <c r="S85" i="24"/>
  <c r="R85" i="24"/>
  <c r="Q85" i="24"/>
  <c r="S84" i="24"/>
  <c r="R84" i="24"/>
  <c r="Q84" i="24"/>
  <c r="S83" i="24"/>
  <c r="R83" i="24"/>
  <c r="Q83" i="24"/>
  <c r="S82" i="24"/>
  <c r="R82" i="24"/>
  <c r="Q82" i="24"/>
  <c r="S81" i="24"/>
  <c r="R81" i="24"/>
  <c r="Q81" i="24"/>
  <c r="S80" i="24"/>
  <c r="R80" i="24"/>
  <c r="Q80" i="24"/>
  <c r="S79" i="24"/>
  <c r="R79" i="24"/>
  <c r="Q79" i="24"/>
  <c r="S78" i="24"/>
  <c r="R78" i="24"/>
  <c r="Q78" i="24"/>
  <c r="S77" i="24"/>
  <c r="R77" i="24"/>
  <c r="Q77" i="24"/>
  <c r="S76" i="24"/>
  <c r="R76" i="24"/>
  <c r="Q76" i="24"/>
  <c r="S75" i="24"/>
  <c r="R75" i="24"/>
  <c r="Q75" i="24"/>
  <c r="S74" i="24"/>
  <c r="R74" i="24"/>
  <c r="Q74" i="24"/>
  <c r="S73" i="24"/>
  <c r="R73" i="24"/>
  <c r="Q73" i="24"/>
  <c r="S72" i="24"/>
  <c r="R72" i="24"/>
  <c r="Q72" i="24"/>
  <c r="S71" i="24"/>
  <c r="R71" i="24"/>
  <c r="Q71" i="24"/>
  <c r="S70" i="24"/>
  <c r="R70" i="24"/>
  <c r="Q70" i="24"/>
  <c r="S69" i="24"/>
  <c r="R69" i="24"/>
  <c r="Q69" i="24"/>
  <c r="S68" i="24"/>
  <c r="R68" i="24"/>
  <c r="Q68" i="24"/>
  <c r="S67" i="24"/>
  <c r="R67" i="24"/>
  <c r="Q67" i="24"/>
  <c r="S66" i="24"/>
  <c r="R66" i="24"/>
  <c r="Q66" i="24"/>
  <c r="S65" i="24"/>
  <c r="R65" i="24"/>
  <c r="Q65" i="24"/>
  <c r="S64" i="24"/>
  <c r="R64" i="24"/>
  <c r="Q64" i="24"/>
  <c r="S63" i="24"/>
  <c r="R63" i="24"/>
  <c r="Q63" i="24"/>
  <c r="S62" i="24"/>
  <c r="R62" i="24"/>
  <c r="Q62" i="24"/>
  <c r="S61" i="24"/>
  <c r="R61" i="24"/>
  <c r="Q61" i="24"/>
  <c r="S60" i="24"/>
  <c r="R60" i="24"/>
  <c r="Q60" i="24"/>
  <c r="S59" i="24"/>
  <c r="R59" i="24"/>
  <c r="Q59" i="24"/>
  <c r="S58" i="24"/>
  <c r="R58" i="24"/>
  <c r="Q58" i="24"/>
  <c r="S57" i="24"/>
  <c r="R57" i="24"/>
  <c r="Q57" i="24"/>
  <c r="S56" i="24"/>
  <c r="R56" i="24"/>
  <c r="Q56" i="24"/>
  <c r="S55" i="24"/>
  <c r="R55" i="24"/>
  <c r="Q55" i="24"/>
  <c r="S54" i="24"/>
  <c r="R54" i="24"/>
  <c r="Q54" i="24"/>
  <c r="S53" i="24"/>
  <c r="R53" i="24"/>
  <c r="Q53" i="24"/>
  <c r="S52" i="24"/>
  <c r="R52" i="24"/>
  <c r="Q52" i="24"/>
  <c r="S51" i="24"/>
  <c r="R51" i="24"/>
  <c r="Q51" i="24"/>
  <c r="S50" i="24"/>
  <c r="R50" i="24"/>
  <c r="Q50" i="24"/>
  <c r="S49" i="24"/>
  <c r="R49" i="24"/>
  <c r="Q49" i="24"/>
  <c r="S48" i="24"/>
  <c r="R48" i="24"/>
  <c r="Q48" i="24"/>
  <c r="S47" i="24"/>
  <c r="R47" i="24"/>
  <c r="Q47" i="24"/>
  <c r="S46" i="24"/>
  <c r="R46" i="24"/>
  <c r="Q46" i="24"/>
  <c r="S45" i="24"/>
  <c r="R45" i="24"/>
  <c r="Q45" i="24"/>
  <c r="S44" i="24"/>
  <c r="R44" i="24"/>
  <c r="Q44" i="24"/>
  <c r="S43" i="24"/>
  <c r="R43" i="24"/>
  <c r="Q43" i="24"/>
  <c r="S42" i="24"/>
  <c r="R42" i="24"/>
  <c r="Q42" i="24"/>
  <c r="S41" i="24"/>
  <c r="R41" i="24"/>
  <c r="Q41" i="24"/>
  <c r="S40" i="24"/>
  <c r="R40" i="24"/>
  <c r="Q40" i="24"/>
  <c r="S39" i="24"/>
  <c r="R39" i="24"/>
  <c r="Q39" i="24"/>
  <c r="S38" i="24"/>
  <c r="R38" i="24"/>
  <c r="Q38" i="24"/>
  <c r="S37" i="24"/>
  <c r="R37" i="24"/>
  <c r="Q37" i="24"/>
  <c r="S36" i="24"/>
  <c r="R36" i="24"/>
  <c r="Q36" i="24"/>
  <c r="S35" i="24"/>
  <c r="R35" i="24"/>
  <c r="Q35" i="24"/>
  <c r="S34" i="24"/>
  <c r="R34" i="24"/>
  <c r="Q34" i="24"/>
  <c r="S33" i="24"/>
  <c r="R33" i="24"/>
  <c r="Q33" i="24"/>
  <c r="S32" i="24"/>
  <c r="R32" i="24"/>
  <c r="Q32" i="24"/>
  <c r="S31" i="24"/>
  <c r="R31" i="24"/>
  <c r="Q31" i="24"/>
  <c r="S30" i="24"/>
  <c r="R30" i="24"/>
  <c r="Q30" i="24"/>
  <c r="S29" i="24"/>
  <c r="R29" i="24"/>
  <c r="Q29" i="24"/>
  <c r="S28" i="24"/>
  <c r="R28" i="24"/>
  <c r="Q28" i="24"/>
  <c r="S27" i="24"/>
  <c r="R27" i="24"/>
  <c r="Q27" i="24"/>
  <c r="S26" i="24"/>
  <c r="R26" i="24"/>
  <c r="Q26" i="24"/>
  <c r="S25" i="24"/>
  <c r="R25" i="24"/>
  <c r="Q25" i="24"/>
  <c r="S24" i="24"/>
  <c r="R24" i="24"/>
  <c r="Q24" i="24"/>
  <c r="S23" i="24"/>
  <c r="R23" i="24"/>
  <c r="Q23" i="24"/>
  <c r="S22" i="24"/>
  <c r="R22" i="24"/>
  <c r="Q22" i="24"/>
  <c r="S21" i="24"/>
  <c r="R21" i="24"/>
  <c r="Q21" i="24"/>
  <c r="S20" i="24"/>
  <c r="R20" i="24"/>
  <c r="Q20" i="24"/>
  <c r="S19" i="24"/>
  <c r="R19" i="24"/>
  <c r="Q19" i="24"/>
  <c r="S18" i="24"/>
  <c r="R18" i="24"/>
  <c r="Q18" i="24"/>
  <c r="S17" i="24"/>
  <c r="R17" i="24"/>
  <c r="Q17" i="24"/>
  <c r="S16" i="24"/>
  <c r="R16" i="24"/>
  <c r="Q16" i="24"/>
  <c r="S15" i="24"/>
  <c r="R15" i="24"/>
  <c r="Q15" i="24"/>
  <c r="S14" i="24"/>
  <c r="R14" i="24"/>
  <c r="Q14" i="24"/>
  <c r="S13" i="24"/>
  <c r="R13" i="24"/>
  <c r="Q13" i="24"/>
  <c r="S12" i="24"/>
  <c r="R12" i="24"/>
  <c r="Q12" i="24"/>
  <c r="S11" i="24"/>
  <c r="R11" i="24"/>
  <c r="Q11" i="24"/>
  <c r="S10" i="24"/>
  <c r="R10" i="24"/>
  <c r="Q10" i="24"/>
  <c r="S9" i="24"/>
  <c r="R9" i="24"/>
  <c r="Q9" i="24"/>
  <c r="S8" i="24"/>
  <c r="R8" i="24"/>
  <c r="Q8" i="24"/>
  <c r="S7" i="24"/>
  <c r="R7" i="24"/>
  <c r="Q7" i="24"/>
  <c r="S6" i="24"/>
  <c r="R6" i="24"/>
  <c r="Q6" i="24"/>
  <c r="S66" i="23"/>
  <c r="R66" i="23"/>
  <c r="Q66" i="23"/>
  <c r="S65" i="23"/>
  <c r="R65" i="23"/>
  <c r="Q65" i="23"/>
  <c r="S64" i="23"/>
  <c r="R64" i="23"/>
  <c r="Q64" i="23"/>
  <c r="S63" i="23"/>
  <c r="R63" i="23"/>
  <c r="Q63" i="23"/>
  <c r="S62" i="23"/>
  <c r="R62" i="23"/>
  <c r="Q62" i="23"/>
  <c r="S61" i="23"/>
  <c r="R61" i="23"/>
  <c r="Q61" i="23"/>
  <c r="S60" i="23"/>
  <c r="R60" i="23"/>
  <c r="Q60" i="23"/>
  <c r="S59" i="23"/>
  <c r="R59" i="23"/>
  <c r="Q59" i="23"/>
  <c r="S58" i="23"/>
  <c r="R58" i="23"/>
  <c r="Q58" i="23"/>
  <c r="S57" i="23"/>
  <c r="R57" i="23"/>
  <c r="Q57" i="23"/>
  <c r="S56" i="23"/>
  <c r="R56" i="23"/>
  <c r="Q56" i="23"/>
  <c r="S55" i="23"/>
  <c r="R55" i="23"/>
  <c r="Q55" i="23"/>
  <c r="S54" i="23"/>
  <c r="R54" i="23"/>
  <c r="Q54" i="23"/>
  <c r="S53" i="23"/>
  <c r="R53" i="23"/>
  <c r="Q53" i="23"/>
  <c r="S52" i="23"/>
  <c r="R52" i="23"/>
  <c r="Q52" i="23"/>
  <c r="S51" i="23"/>
  <c r="R51" i="23"/>
  <c r="Q51" i="23"/>
  <c r="S50" i="23"/>
  <c r="R50" i="23"/>
  <c r="Q50" i="23"/>
  <c r="S49" i="23"/>
  <c r="R49" i="23"/>
  <c r="Q49" i="23"/>
  <c r="S48" i="23"/>
  <c r="R48" i="23"/>
  <c r="Q48" i="23"/>
  <c r="S47" i="23"/>
  <c r="R47" i="23"/>
  <c r="Q47" i="23"/>
  <c r="S46" i="23"/>
  <c r="R46" i="23"/>
  <c r="Q46" i="23"/>
  <c r="S45" i="23"/>
  <c r="R45" i="23"/>
  <c r="Q45" i="23"/>
  <c r="S44" i="23"/>
  <c r="R44" i="23"/>
  <c r="Q44" i="23"/>
  <c r="S43" i="23"/>
  <c r="R43" i="23"/>
  <c r="Q43" i="23"/>
  <c r="S42" i="23"/>
  <c r="R42" i="23"/>
  <c r="Q42" i="23"/>
  <c r="S41" i="23"/>
  <c r="R41" i="23"/>
  <c r="Q41" i="23"/>
  <c r="S40" i="23"/>
  <c r="R40" i="23"/>
  <c r="Q40" i="23"/>
  <c r="S39" i="23"/>
  <c r="R39" i="23"/>
  <c r="Q39" i="23"/>
  <c r="S38" i="23"/>
  <c r="R38" i="23"/>
  <c r="Q38" i="23"/>
  <c r="S37" i="23"/>
  <c r="R37" i="23"/>
  <c r="Q37" i="23"/>
  <c r="S36" i="23"/>
  <c r="R36" i="23"/>
  <c r="Q36" i="23"/>
  <c r="S35" i="23"/>
  <c r="R35" i="23"/>
  <c r="Q35" i="23"/>
  <c r="S34" i="23"/>
  <c r="R34" i="23"/>
  <c r="Q34" i="23"/>
  <c r="S33" i="23"/>
  <c r="R33" i="23"/>
  <c r="Q33" i="23"/>
  <c r="S32" i="23"/>
  <c r="R32" i="23"/>
  <c r="Q32" i="23"/>
  <c r="S31" i="23"/>
  <c r="R31" i="23"/>
  <c r="Q31" i="23"/>
  <c r="S30" i="23"/>
  <c r="R30" i="23"/>
  <c r="Q30" i="23"/>
  <c r="S29" i="23"/>
  <c r="R29" i="23"/>
  <c r="Q29" i="23"/>
  <c r="S28" i="23"/>
  <c r="R28" i="23"/>
  <c r="Q28" i="23"/>
  <c r="S27" i="23"/>
  <c r="R27" i="23"/>
  <c r="Q27" i="23"/>
  <c r="S26" i="23"/>
  <c r="R26" i="23"/>
  <c r="Q26" i="23"/>
  <c r="S25" i="23"/>
  <c r="R25" i="23"/>
  <c r="Q25" i="23"/>
  <c r="S24" i="23"/>
  <c r="R24" i="23"/>
  <c r="Q24" i="23"/>
  <c r="S23" i="23"/>
  <c r="R23" i="23"/>
  <c r="Q23" i="23"/>
  <c r="S22" i="23"/>
  <c r="R22" i="23"/>
  <c r="Q22" i="23"/>
  <c r="S21" i="23"/>
  <c r="R21" i="23"/>
  <c r="Q21" i="23"/>
  <c r="S20" i="23"/>
  <c r="R20" i="23"/>
  <c r="Q20" i="23"/>
  <c r="S19" i="23"/>
  <c r="R19" i="23"/>
  <c r="Q19" i="23"/>
  <c r="S18" i="23"/>
  <c r="R18" i="23"/>
  <c r="Q18" i="23"/>
  <c r="S17" i="23"/>
  <c r="R17" i="23"/>
  <c r="Q17" i="23"/>
  <c r="S16" i="23"/>
  <c r="R16" i="23"/>
  <c r="Q16" i="23"/>
  <c r="S15" i="23"/>
  <c r="R15" i="23"/>
  <c r="Q15" i="23"/>
  <c r="S14" i="23"/>
  <c r="R14" i="23"/>
  <c r="Q14" i="23"/>
  <c r="S13" i="23"/>
  <c r="R13" i="23"/>
  <c r="Q13" i="23"/>
  <c r="S12" i="23"/>
  <c r="R12" i="23"/>
  <c r="Q12" i="23"/>
  <c r="S11" i="23"/>
  <c r="R11" i="23"/>
  <c r="Q11" i="23"/>
  <c r="S10" i="23"/>
  <c r="R10" i="23"/>
  <c r="Q10" i="23"/>
  <c r="S9" i="23"/>
  <c r="R9" i="23"/>
  <c r="Q9" i="23"/>
  <c r="S8" i="23"/>
  <c r="R8" i="23"/>
  <c r="Q8" i="23"/>
  <c r="S7" i="23"/>
  <c r="R7" i="23"/>
  <c r="Q7" i="23"/>
  <c r="G11" i="22" l="1"/>
  <c r="G10" i="22"/>
  <c r="M14" i="22"/>
  <c r="K12" i="22"/>
  <c r="K11" i="22"/>
  <c r="K10" i="22"/>
  <c r="K9" i="22"/>
  <c r="J81" i="22"/>
  <c r="I81" i="22"/>
  <c r="M15" i="22"/>
  <c r="K6" i="22"/>
  <c r="N2" i="22" l="1"/>
  <c r="F11" i="22"/>
  <c r="F10" i="22"/>
  <c r="D12" i="22"/>
  <c r="C12" i="22"/>
  <c r="F12" i="22" l="1"/>
  <c r="T81" i="22"/>
  <c r="P41" i="22"/>
  <c r="P45" i="22"/>
  <c r="P53" i="22"/>
  <c r="P56" i="22"/>
  <c r="P58" i="22"/>
  <c r="P59" i="22"/>
  <c r="P64" i="22"/>
  <c r="P70" i="22"/>
  <c r="O25" i="22"/>
  <c r="O26" i="22"/>
  <c r="O35" i="22"/>
  <c r="O41" i="22"/>
  <c r="O45" i="22"/>
  <c r="O46" i="22"/>
  <c r="O50" i="22"/>
  <c r="O53" i="22"/>
  <c r="O56" i="22"/>
  <c r="O58" i="22"/>
  <c r="O59" i="22"/>
  <c r="O64" i="22"/>
  <c r="O69" i="22"/>
  <c r="O70" i="22"/>
  <c r="O73" i="22"/>
  <c r="O76" i="22"/>
  <c r="N23" i="22"/>
  <c r="N24" i="22"/>
  <c r="N25" i="22"/>
  <c r="N26" i="22"/>
  <c r="N27" i="22"/>
  <c r="N28" i="22"/>
  <c r="N31" i="22"/>
  <c r="N32" i="22"/>
  <c r="N35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8" i="22"/>
  <c r="N69" i="22"/>
  <c r="N70" i="22"/>
  <c r="N73" i="22"/>
  <c r="N75" i="22"/>
  <c r="N76" i="22"/>
  <c r="N77" i="22"/>
  <c r="N80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9" i="22"/>
  <c r="M40" i="22"/>
  <c r="M41" i="22"/>
  <c r="M42" i="22"/>
  <c r="M43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6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8" i="22"/>
  <c r="L69" i="22"/>
  <c r="L70" i="22"/>
  <c r="L73" i="22"/>
  <c r="L74" i="22"/>
  <c r="L75" i="22"/>
  <c r="L76" i="22"/>
  <c r="L77" i="22"/>
  <c r="L80" i="22"/>
  <c r="M4" i="22"/>
  <c r="D81" i="22"/>
  <c r="C81" i="22"/>
  <c r="E79" i="22"/>
  <c r="E75" i="22"/>
  <c r="E72" i="22"/>
  <c r="E71" i="22"/>
  <c r="E68" i="22"/>
  <c r="E66" i="22"/>
  <c r="E63" i="22"/>
  <c r="E60" i="22"/>
  <c r="E59" i="22"/>
  <c r="E55" i="22"/>
  <c r="E54" i="22"/>
  <c r="E52" i="22"/>
  <c r="E51" i="22"/>
  <c r="E47" i="22"/>
  <c r="E46" i="22"/>
  <c r="E43" i="22"/>
  <c r="E42" i="22"/>
  <c r="E40" i="22"/>
  <c r="E39" i="22"/>
  <c r="E37" i="22"/>
  <c r="E36" i="22"/>
  <c r="E32" i="22"/>
  <c r="E31" i="22"/>
  <c r="E29" i="22"/>
  <c r="E28" i="22"/>
  <c r="E25" i="22"/>
  <c r="K81" i="22"/>
  <c r="H81" i="22"/>
  <c r="N30" i="22" s="1"/>
  <c r="G81" i="22"/>
  <c r="M44" i="22" s="1"/>
  <c r="F81" i="22"/>
  <c r="L67" i="22" s="1"/>
  <c r="E80" i="22"/>
  <c r="E78" i="22"/>
  <c r="E77" i="22"/>
  <c r="E76" i="22"/>
  <c r="E74" i="22"/>
  <c r="E73" i="22"/>
  <c r="E70" i="22"/>
  <c r="E69" i="22"/>
  <c r="E67" i="22"/>
  <c r="E65" i="22"/>
  <c r="E64" i="22"/>
  <c r="E62" i="22"/>
  <c r="E61" i="22"/>
  <c r="E58" i="22"/>
  <c r="E57" i="22"/>
  <c r="E56" i="22"/>
  <c r="E53" i="22"/>
  <c r="E50" i="22"/>
  <c r="E49" i="22"/>
  <c r="E48" i="22"/>
  <c r="E45" i="22"/>
  <c r="E44" i="22"/>
  <c r="E41" i="22"/>
  <c r="E38" i="22"/>
  <c r="E35" i="22"/>
  <c r="E34" i="22"/>
  <c r="E33" i="22"/>
  <c r="E30" i="22"/>
  <c r="E27" i="22"/>
  <c r="E26" i="22"/>
  <c r="E24" i="22"/>
  <c r="E23" i="22"/>
  <c r="N22" i="22"/>
  <c r="L22" i="22"/>
  <c r="P12" i="22"/>
  <c r="Q41" i="22" l="1"/>
  <c r="S41" i="22" s="1"/>
  <c r="Q53" i="22"/>
  <c r="S53" i="22" s="1"/>
  <c r="Q56" i="22"/>
  <c r="Q64" i="22"/>
  <c r="S64" i="22" s="1"/>
  <c r="Q70" i="22"/>
  <c r="S70" i="22" s="1"/>
  <c r="Q45" i="22"/>
  <c r="S45" i="22" s="1"/>
  <c r="Q59" i="22"/>
  <c r="S59" i="22" s="1"/>
  <c r="Q58" i="22"/>
  <c r="S58" i="22" s="1"/>
  <c r="S56" i="22"/>
  <c r="K4" i="22"/>
  <c r="M19" i="22"/>
  <c r="O71" i="22" s="1"/>
  <c r="M67" i="22"/>
  <c r="N10" i="22"/>
  <c r="L72" i="22"/>
  <c r="L79" i="22"/>
  <c r="L71" i="22"/>
  <c r="M65" i="22"/>
  <c r="N67" i="22"/>
  <c r="N36" i="22"/>
  <c r="L78" i="22"/>
  <c r="N74" i="22"/>
  <c r="N34" i="22"/>
  <c r="N37" i="22"/>
  <c r="L37" i="22"/>
  <c r="N29" i="22"/>
  <c r="N33" i="22"/>
  <c r="M38" i="22"/>
  <c r="N72" i="22"/>
  <c r="N79" i="22"/>
  <c r="N71" i="22"/>
  <c r="N78" i="22"/>
  <c r="M22" i="22"/>
  <c r="N4" i="22"/>
  <c r="E22" i="22"/>
  <c r="E81" i="22" s="1"/>
  <c r="N11" i="22"/>
  <c r="O79" i="22" l="1"/>
  <c r="O61" i="22"/>
  <c r="O67" i="22"/>
  <c r="O57" i="22"/>
  <c r="O65" i="22"/>
  <c r="O31" i="22"/>
  <c r="O30" i="22"/>
  <c r="O28" i="22"/>
  <c r="O34" i="22"/>
  <c r="O48" i="22"/>
  <c r="O42" i="22"/>
  <c r="O43" i="22"/>
  <c r="O52" i="22"/>
  <c r="O29" i="22"/>
  <c r="O54" i="22"/>
  <c r="O32" i="22"/>
  <c r="O63" i="22"/>
  <c r="O78" i="22"/>
  <c r="O24" i="22"/>
  <c r="O40" i="22"/>
  <c r="O36" i="22"/>
  <c r="O38" i="22"/>
  <c r="O22" i="22"/>
  <c r="O80" i="22"/>
  <c r="O51" i="22"/>
  <c r="O60" i="22"/>
  <c r="O37" i="22"/>
  <c r="O72" i="22"/>
  <c r="O75" i="22"/>
  <c r="O44" i="22"/>
  <c r="O62" i="22"/>
  <c r="O77" i="22"/>
  <c r="O47" i="22"/>
  <c r="O33" i="22"/>
  <c r="O66" i="22"/>
  <c r="O23" i="22"/>
  <c r="O68" i="22"/>
  <c r="O39" i="22"/>
  <c r="O49" i="22"/>
  <c r="O74" i="22"/>
  <c r="O27" i="22"/>
  <c r="O55" i="22"/>
  <c r="N81" i="22"/>
  <c r="M81" i="22"/>
  <c r="R58" i="22"/>
  <c r="R45" i="22"/>
  <c r="R56" i="22"/>
  <c r="O81" i="22" l="1"/>
  <c r="R64" i="22"/>
  <c r="R41" i="22"/>
  <c r="R70" i="22"/>
  <c r="R59" i="22" l="1"/>
  <c r="R53" i="22"/>
  <c r="L81" i="22" l="1"/>
  <c r="M7" i="22"/>
  <c r="K7" i="22" l="1"/>
  <c r="M5" i="22"/>
  <c r="N5" i="22" s="1"/>
  <c r="M18" i="22" l="1"/>
  <c r="P75" i="22" s="1"/>
  <c r="Q75" i="22" s="1"/>
  <c r="K5" i="22"/>
  <c r="P48" i="22" l="1"/>
  <c r="Q48" i="22" s="1"/>
  <c r="R48" i="22" s="1"/>
  <c r="P26" i="22"/>
  <c r="Q26" i="22" s="1"/>
  <c r="S26" i="22" s="1"/>
  <c r="P34" i="22"/>
  <c r="Q34" i="22" s="1"/>
  <c r="P55" i="22"/>
  <c r="Q55" i="22" s="1"/>
  <c r="P31" i="22"/>
  <c r="Q31" i="22" s="1"/>
  <c r="P37" i="22"/>
  <c r="P60" i="22"/>
  <c r="P39" i="22"/>
  <c r="Q39" i="22" s="1"/>
  <c r="P44" i="22"/>
  <c r="Q44" i="22" s="1"/>
  <c r="P29" i="22"/>
  <c r="Q29" i="22" s="1"/>
  <c r="P38" i="22"/>
  <c r="Q38" i="22" s="1"/>
  <c r="P40" i="22"/>
  <c r="Q40" i="22" s="1"/>
  <c r="P80" i="22"/>
  <c r="Q80" i="22" s="1"/>
  <c r="P66" i="22"/>
  <c r="Q66" i="22" s="1"/>
  <c r="P43" i="22"/>
  <c r="Q43" i="22" s="1"/>
  <c r="P23" i="22"/>
  <c r="Q23" i="22" s="1"/>
  <c r="P35" i="22"/>
  <c r="Q35" i="22" s="1"/>
  <c r="P25" i="22"/>
  <c r="Q25" i="22" s="1"/>
  <c r="P28" i="22"/>
  <c r="Q28" i="22" s="1"/>
  <c r="P52" i="22"/>
  <c r="Q52" i="22" s="1"/>
  <c r="P22" i="22"/>
  <c r="Q22" i="22" s="1"/>
  <c r="S22" i="22" s="1"/>
  <c r="P61" i="22"/>
  <c r="Q61" i="22" s="1"/>
  <c r="P69" i="22"/>
  <c r="Q69" i="22" s="1"/>
  <c r="P27" i="22"/>
  <c r="Q27" i="22" s="1"/>
  <c r="P46" i="22"/>
  <c r="Q46" i="22" s="1"/>
  <c r="P79" i="22"/>
  <c r="Q79" i="22" s="1"/>
  <c r="P77" i="22"/>
  <c r="Q77" i="22" s="1"/>
  <c r="P24" i="22"/>
  <c r="Q24" i="22" s="1"/>
  <c r="P33" i="22"/>
  <c r="Q33" i="22" s="1"/>
  <c r="P54" i="22"/>
  <c r="Q54" i="22" s="1"/>
  <c r="P30" i="22"/>
  <c r="Q30" i="22" s="1"/>
  <c r="P68" i="22"/>
  <c r="Q68" i="22" s="1"/>
  <c r="P32" i="22"/>
  <c r="Q32" i="22" s="1"/>
  <c r="P74" i="22"/>
  <c r="Q74" i="22" s="1"/>
  <c r="P72" i="22"/>
  <c r="Q72" i="22" s="1"/>
  <c r="P62" i="22"/>
  <c r="Q62" i="22" s="1"/>
  <c r="P71" i="22"/>
  <c r="Q71" i="22" s="1"/>
  <c r="R71" i="22" s="1"/>
  <c r="P73" i="22"/>
  <c r="Q73" i="22" s="1"/>
  <c r="P50" i="22"/>
  <c r="Q50" i="22" s="1"/>
  <c r="P78" i="22"/>
  <c r="P49" i="22"/>
  <c r="Q49" i="22" s="1"/>
  <c r="P76" i="22"/>
  <c r="Q76" i="22" s="1"/>
  <c r="P65" i="22"/>
  <c r="Q65" i="22" s="1"/>
  <c r="P57" i="22"/>
  <c r="Q57" i="22" s="1"/>
  <c r="P42" i="22"/>
  <c r="Q42" i="22" s="1"/>
  <c r="P47" i="22"/>
  <c r="Q47" i="22" s="1"/>
  <c r="P51" i="22"/>
  <c r="Q51" i="22" s="1"/>
  <c r="P36" i="22"/>
  <c r="Q36" i="22" s="1"/>
  <c r="P63" i="22"/>
  <c r="Q63" i="22" s="1"/>
  <c r="P67" i="22"/>
  <c r="Q67" i="22" s="1"/>
  <c r="S34" i="22"/>
  <c r="R34" i="22"/>
  <c r="R75" i="22"/>
  <c r="S75" i="22"/>
  <c r="S48" i="22" l="1"/>
  <c r="R26" i="22"/>
  <c r="Q60" i="22"/>
  <c r="R60" i="22" s="1"/>
  <c r="Q37" i="22"/>
  <c r="R37" i="22" s="1"/>
  <c r="Q78" i="22"/>
  <c r="R78" i="22" s="1"/>
  <c r="R22" i="22"/>
  <c r="R61" i="22"/>
  <c r="S66" i="22"/>
  <c r="S80" i="22"/>
  <c r="R31" i="22"/>
  <c r="S62" i="22"/>
  <c r="R24" i="22"/>
  <c r="R40" i="22"/>
  <c r="S55" i="22"/>
  <c r="R57" i="22"/>
  <c r="S57" i="22"/>
  <c r="S49" i="22"/>
  <c r="R32" i="22"/>
  <c r="R35" i="22"/>
  <c r="S39" i="22"/>
  <c r="S29" i="22"/>
  <c r="R44" i="22"/>
  <c r="R69" i="22"/>
  <c r="S43" i="22"/>
  <c r="R47" i="22"/>
  <c r="R73" i="22"/>
  <c r="R54" i="22"/>
  <c r="S42" i="22"/>
  <c r="S71" i="22"/>
  <c r="R33" i="22"/>
  <c r="R72" i="22"/>
  <c r="S77" i="22"/>
  <c r="S28" i="22"/>
  <c r="S38" i="22"/>
  <c r="R67" i="22"/>
  <c r="S76" i="22"/>
  <c r="S74" i="22"/>
  <c r="R79" i="22"/>
  <c r="R25" i="22"/>
  <c r="S65" i="22"/>
  <c r="R63" i="22"/>
  <c r="S46" i="22"/>
  <c r="R39" i="22"/>
  <c r="R51" i="22"/>
  <c r="S50" i="22"/>
  <c r="R30" i="22"/>
  <c r="S36" i="22"/>
  <c r="R68" i="22"/>
  <c r="R27" i="22"/>
  <c r="S23" i="22"/>
  <c r="P81" i="22"/>
  <c r="R52" i="22"/>
  <c r="S52" i="22"/>
  <c r="S78" i="22" l="1"/>
  <c r="S37" i="22"/>
  <c r="S60" i="22"/>
  <c r="R62" i="22"/>
  <c r="S61" i="22"/>
  <c r="S31" i="22"/>
  <c r="S40" i="22"/>
  <c r="R80" i="22"/>
  <c r="R55" i="22"/>
  <c r="S24" i="22"/>
  <c r="R66" i="22"/>
  <c r="R43" i="22"/>
  <c r="S32" i="22"/>
  <c r="R42" i="22"/>
  <c r="S54" i="22"/>
  <c r="R49" i="22"/>
  <c r="R29" i="22"/>
  <c r="S35" i="22"/>
  <c r="S44" i="22"/>
  <c r="S69" i="22"/>
  <c r="S47" i="22"/>
  <c r="S33" i="22"/>
  <c r="S73" i="22"/>
  <c r="S72" i="22"/>
  <c r="R36" i="22"/>
  <c r="S27" i="22"/>
  <c r="R77" i="22"/>
  <c r="R23" i="22"/>
  <c r="R46" i="22"/>
  <c r="S79" i="22"/>
  <c r="R38" i="22"/>
  <c r="Q81" i="22"/>
  <c r="M16" i="22" s="1"/>
  <c r="S30" i="22"/>
  <c r="R65" i="22"/>
  <c r="R74" i="22"/>
  <c r="S63" i="22"/>
  <c r="R50" i="22"/>
  <c r="R28" i="22"/>
  <c r="S51" i="22"/>
  <c r="S68" i="22"/>
  <c r="S25" i="22"/>
  <c r="S67" i="22"/>
  <c r="R81" i="22" l="1"/>
  <c r="R82" i="22" s="1"/>
  <c r="S81" i="22"/>
</calcChain>
</file>

<file path=xl/sharedStrings.xml><?xml version="1.0" encoding="utf-8"?>
<sst xmlns="http://schemas.openxmlformats.org/spreadsheetml/2006/main" count="1168" uniqueCount="546">
  <si>
    <t>Kvinner</t>
  </si>
  <si>
    <t>Menn</t>
  </si>
  <si>
    <t>Arvakur Vestfold Islandshestforening*</t>
  </si>
  <si>
    <t>Brunlanes Idrettslag</t>
  </si>
  <si>
    <t>Brunlanes og Stavern Rideklubb*</t>
  </si>
  <si>
    <t>Brunlanes Sportsskyttere*</t>
  </si>
  <si>
    <t>Farris Sportsskyttere - Larvik*</t>
  </si>
  <si>
    <t>Farrisbygda Idrettsforening*</t>
  </si>
  <si>
    <t>Fenris Kampsportklubb*</t>
  </si>
  <si>
    <t>Halsen Idrettsforening</t>
  </si>
  <si>
    <t>Hedrum Og Sporty Idrettslag</t>
  </si>
  <si>
    <t>Hedrum Orienteringslag*</t>
  </si>
  <si>
    <t>Huldra Karateklubb*</t>
  </si>
  <si>
    <t>Hvarnes IL</t>
  </si>
  <si>
    <t>Idrettsforeningen Fram</t>
  </si>
  <si>
    <t>Kbx Stavern*</t>
  </si>
  <si>
    <t>Kjose Idrettslag</t>
  </si>
  <si>
    <t>Kvelde idrettslag</t>
  </si>
  <si>
    <t>Kvelde Vannskiklubb*</t>
  </si>
  <si>
    <t>Lardal Hesteforening*</t>
  </si>
  <si>
    <t>Lardal Orienteringslag*</t>
  </si>
  <si>
    <t>Lardal Revolver Og Pistolklubb*</t>
  </si>
  <si>
    <t>Larvik Atletklubb</t>
  </si>
  <si>
    <t>Larvik Basket Klubb*</t>
  </si>
  <si>
    <t>Larvik Bordtennisklubb*</t>
  </si>
  <si>
    <t>Larvik Bowlingklubb*</t>
  </si>
  <si>
    <t>Larvik Bryteklubb*</t>
  </si>
  <si>
    <t>Larvik Bueskyttere*</t>
  </si>
  <si>
    <t>Larvik Dykkeklubb*</t>
  </si>
  <si>
    <t>Larvik Golfklubb*</t>
  </si>
  <si>
    <t>Larvik Håndballklubb*</t>
  </si>
  <si>
    <t>Larvik Judoklubb*</t>
  </si>
  <si>
    <t>Larvik Kampsportklubb</t>
  </si>
  <si>
    <t>Larvik Modellflyklubb*</t>
  </si>
  <si>
    <t>Larvik og Stavern Tennisklubb*</t>
  </si>
  <si>
    <t>Larvik Orienteringsklubb*</t>
  </si>
  <si>
    <t>Larvik Padelklubb*</t>
  </si>
  <si>
    <t>Larvik Padleklubb*</t>
  </si>
  <si>
    <t>Larvik Paraidrett</t>
  </si>
  <si>
    <t>Larvik Roklubb*</t>
  </si>
  <si>
    <t>Larvik Seilforening*</t>
  </si>
  <si>
    <t>Larvik Skateboard Klubb*</t>
  </si>
  <si>
    <t>Larvik Ski*</t>
  </si>
  <si>
    <t>Larvik skøyte- og hockeyklubb</t>
  </si>
  <si>
    <t>Larvik Squash 1*</t>
  </si>
  <si>
    <t>Larvik Svømmeklubb*</t>
  </si>
  <si>
    <t>Larvik Taekwondoklubb*</t>
  </si>
  <si>
    <t>Larvik Turn og Idrettsforening</t>
  </si>
  <si>
    <t>Larvik Volleyballklubb*</t>
  </si>
  <si>
    <t>Larvikmarkas Fluefiskerforening*</t>
  </si>
  <si>
    <t>MILTON Larvik Sportsklubb</t>
  </si>
  <si>
    <t>Nanset Idrettsforening</t>
  </si>
  <si>
    <t>Nesjar Idrettsforening</t>
  </si>
  <si>
    <t>NMK Larvik*</t>
  </si>
  <si>
    <t>Sportsklubben Stag</t>
  </si>
  <si>
    <t>Stavern Diskgolf*</t>
  </si>
  <si>
    <t>Stavern Klatre- og Buldreklubb*</t>
  </si>
  <si>
    <t>Svarstad Idrettslag</t>
  </si>
  <si>
    <t>Tjølling Idrettsforening</t>
  </si>
  <si>
    <t>Verningen Bordtennisklubb*</t>
  </si>
  <si>
    <t>6-19 år</t>
  </si>
  <si>
    <t>6-12 år</t>
  </si>
  <si>
    <t>13-19 år</t>
  </si>
  <si>
    <t>Minimum 1/3 barn</t>
  </si>
  <si>
    <t>Minimum 1/3 ungdom</t>
  </si>
  <si>
    <t>Allidrett</t>
  </si>
  <si>
    <t>Parautøvere</t>
  </si>
  <si>
    <t>Andre tiltak</t>
  </si>
  <si>
    <t>Sum til disposisjon</t>
  </si>
  <si>
    <t>Ungdom 13-19</t>
  </si>
  <si>
    <t>(1/3 + ekstra ungdom)</t>
  </si>
  <si>
    <t>Barn 6-12</t>
  </si>
  <si>
    <t>Vedtak:</t>
  </si>
  <si>
    <t>LAM-midlene fordeles etter følgende kriterier iht. retningslinjene fra KUD/NIF:</t>
  </si>
  <si>
    <t>Aldersgruppen 6-12 tildeles ca. 30 %, og aldersgruppen 13-19 tildeles ca. 60 %. Inntil 10 % fordeles til andre</t>
  </si>
  <si>
    <t>formål: for å ivareta økt aktivitet i fleridrettslag og ekstra tilskudd til funksjonshemmede, samt deltagelse i</t>
  </si>
  <si>
    <t>idrettsskole (6-19 år).</t>
  </si>
  <si>
    <t>Andre tiltak; fleridrettslag*</t>
  </si>
  <si>
    <t>Allidretten (Idretts-skolen)</t>
  </si>
  <si>
    <t>Para-utøvere</t>
  </si>
  <si>
    <t>Eks. allidrett</t>
  </si>
  <si>
    <t>(1/3 + 0 ekstra barn)</t>
  </si>
  <si>
    <t>Pr. medlem</t>
  </si>
  <si>
    <t>% av total</t>
  </si>
  <si>
    <t>Larvik Idrettsråd</t>
  </si>
  <si>
    <t xml:space="preserve">Beløp til fordeling: </t>
  </si>
  <si>
    <t>Stavern Dykkeklubb</t>
  </si>
  <si>
    <t>Alder</t>
  </si>
  <si>
    <t>SUM idrett</t>
  </si>
  <si>
    <t>LAM-midlene er fordelt etter følgende kriterier iht. retningslinjene fra KUD/NIF og idrettsrådets årsmøtevedtak:</t>
  </si>
  <si>
    <t>Ant. medlemmer 2022</t>
  </si>
  <si>
    <t>Grunnbeløp</t>
  </si>
  <si>
    <t>Totalt 2023 - til utbetaling</t>
  </si>
  <si>
    <t>Øreavrunding</t>
  </si>
  <si>
    <t>Diff 2022-2023</t>
  </si>
  <si>
    <t>Av befolkningen i Larvik mellom 6-19 år (7655) er 58 % (4419) medlem av et idrettslag. Dette utgjør 36 % av den totale medlemsmassen på 12432 medlemmer (pr. 31.12.2022)</t>
  </si>
  <si>
    <t>Andre formål (inntil 1/3)</t>
  </si>
  <si>
    <t>Medlemstall pr. 31.12.2022 benyttes som beregningsgrunnlag for tildelingen.</t>
  </si>
  <si>
    <t>Tildelt 2022</t>
  </si>
  <si>
    <t xml:space="preserve"> Klubber som stiller med delegater på årsmøte til idrettsrådet får kr. 1000,- i ekstra tildeling. (Forutsatt at de har medlemmer i aldersgruppen 6-19 år).</t>
  </si>
  <si>
    <t>Deltatt på årsmøte</t>
  </si>
  <si>
    <t>Deltagelse årsmøte</t>
  </si>
  <si>
    <t>Fordeling 9,7 %:</t>
  </si>
  <si>
    <t>Det tildeles et grunnbeløp på 1000,- til alle med medlemmer i aldersgruppen 6-19 år. Aldersgruppen 6-12 tildeles 33 %, og aldersgruppen 13-19 tildeles 56 %.  9,7 % er fordelt  til andre formål: for å ivareta ekstra tilskudd til funksjonshemmede,  økt aktivitet i fleridrettslag, deltagelse i idrettsskole (6-19 år) og deltagelse på årsmøte.</t>
  </si>
  <si>
    <t xml:space="preserve">% </t>
  </si>
  <si>
    <t>Medlemstall IR</t>
  </si>
  <si>
    <t>Larvik idrettsråd</t>
  </si>
  <si>
    <t>2022</t>
  </si>
  <si>
    <t/>
  </si>
  <si>
    <t>Sum</t>
  </si>
  <si>
    <t>0-5</t>
  </si>
  <si>
    <t>6-12</t>
  </si>
  <si>
    <t>13-19</t>
  </si>
  <si>
    <t>20-25</t>
  </si>
  <si>
    <t>26-</t>
  </si>
  <si>
    <t>6-19</t>
  </si>
  <si>
    <t>IR3805</t>
  </si>
  <si>
    <t>Larvik idrettsråd (59/59)</t>
  </si>
  <si>
    <t>KL07280012</t>
  </si>
  <si>
    <t xml:space="preserve"> </t>
  </si>
  <si>
    <t>KL07090033</t>
  </si>
  <si>
    <t>KL07090035</t>
  </si>
  <si>
    <t>KL07090034</t>
  </si>
  <si>
    <t>KL07090013</t>
  </si>
  <si>
    <t>KL07090040</t>
  </si>
  <si>
    <t>KL07120002</t>
  </si>
  <si>
    <t>KL07090029</t>
  </si>
  <si>
    <t>KL07090049</t>
  </si>
  <si>
    <t>KL07090042</t>
  </si>
  <si>
    <t>KL38050003</t>
  </si>
  <si>
    <t>KL07090044</t>
  </si>
  <si>
    <t>KL07090003</t>
  </si>
  <si>
    <t>KL07090104</t>
  </si>
  <si>
    <t>Sammenslått 01.05.2023</t>
  </si>
  <si>
    <t>KL07090036</t>
  </si>
  <si>
    <t>KL07090045</t>
  </si>
  <si>
    <t>KL07090046</t>
  </si>
  <si>
    <t>KL07280011</t>
  </si>
  <si>
    <t>KL07280004</t>
  </si>
  <si>
    <t>KL07280007</t>
  </si>
  <si>
    <t>KL07090004</t>
  </si>
  <si>
    <t>KL07090063</t>
  </si>
  <si>
    <t>KL07090006</t>
  </si>
  <si>
    <t>KL07090028</t>
  </si>
  <si>
    <t>KL07090112</t>
  </si>
  <si>
    <t>KL07090007</t>
  </si>
  <si>
    <t>KL07090008</t>
  </si>
  <si>
    <t>KL07090011</t>
  </si>
  <si>
    <t>KL07090051</t>
  </si>
  <si>
    <t>KL07090024</t>
  </si>
  <si>
    <t>KL07090062</t>
  </si>
  <si>
    <t>KL07090089</t>
  </si>
  <si>
    <t>KL07090018</t>
  </si>
  <si>
    <t>KL07090023</t>
  </si>
  <si>
    <t>KL38050006</t>
  </si>
  <si>
    <t>KL07090002</t>
  </si>
  <si>
    <t>KL07090021</t>
  </si>
  <si>
    <t>KL07090014</t>
  </si>
  <si>
    <t>KL07090015</t>
  </si>
  <si>
    <t>KL07120001</t>
  </si>
  <si>
    <t>KL07090098</t>
  </si>
  <si>
    <t>Larvik Ski</t>
  </si>
  <si>
    <t>KL38050001</t>
  </si>
  <si>
    <t>KL07090090</t>
  </si>
  <si>
    <t>KL07090016</t>
  </si>
  <si>
    <t>KL07090068</t>
  </si>
  <si>
    <t>KL07090019</t>
  </si>
  <si>
    <t>KL07090020</t>
  </si>
  <si>
    <t>KL07090061</t>
  </si>
  <si>
    <t>KL07090107</t>
  </si>
  <si>
    <t>KL07090048</t>
  </si>
  <si>
    <t>KL07090037</t>
  </si>
  <si>
    <t>KL07090022</t>
  </si>
  <si>
    <t>KL07090038</t>
  </si>
  <si>
    <t>KL38050002</t>
  </si>
  <si>
    <t>KL38050007</t>
  </si>
  <si>
    <t>Stavern Dykkeklubb*</t>
  </si>
  <si>
    <t>KL07090110</t>
  </si>
  <si>
    <t>KL07280003</t>
  </si>
  <si>
    <t>KL07090031</t>
  </si>
  <si>
    <t>KL38050005</t>
  </si>
  <si>
    <t>Aktivitetstall IR</t>
  </si>
  <si>
    <t>Aktive medlemmer 2022</t>
  </si>
  <si>
    <t>Særidrettsgrupper med medlemmer 6-19 år</t>
  </si>
  <si>
    <t>Særidrettsgrupper tot  6-19 år</t>
  </si>
  <si>
    <t>Larvik idrettsråd (95/99)</t>
  </si>
  <si>
    <t>GR07280012400</t>
  </si>
  <si>
    <t>Arvakur Vestfold Islandshestforening (Ridning)</t>
  </si>
  <si>
    <t>407</t>
  </si>
  <si>
    <t>Islandshest</t>
  </si>
  <si>
    <t>GR07090033260</t>
  </si>
  <si>
    <t>Brunlanes Idrettslag (Fotball)</t>
  </si>
  <si>
    <t>261</t>
  </si>
  <si>
    <t>Fotball</t>
  </si>
  <si>
    <t>GR07090033270</t>
  </si>
  <si>
    <t>Brunlanes Idrettslag (Friidrett)</t>
  </si>
  <si>
    <t>271</t>
  </si>
  <si>
    <t>Friidrett på bane</t>
  </si>
  <si>
    <t>276</t>
  </si>
  <si>
    <t>Gang, mosjon og turmarsj</t>
  </si>
  <si>
    <t>GR07090033420</t>
  </si>
  <si>
    <t>Brunlanes Idrettslag (Ski)</t>
  </si>
  <si>
    <t>422</t>
  </si>
  <si>
    <t>Langrenn</t>
  </si>
  <si>
    <t>GR07090035400</t>
  </si>
  <si>
    <t>Brunlanes og Stavern Rideklubb (Ridning)</t>
  </si>
  <si>
    <t>401</t>
  </si>
  <si>
    <t>Sprang</t>
  </si>
  <si>
    <t>GR07090034430</t>
  </si>
  <si>
    <t>Brunlanes Sportsskyttere (Skyting)</t>
  </si>
  <si>
    <t>431</t>
  </si>
  <si>
    <t>Leirdue</t>
  </si>
  <si>
    <t>GR07090013430</t>
  </si>
  <si>
    <t>Farris Sportsskyttere - Larvik (Skyting)</t>
  </si>
  <si>
    <t>432</t>
  </si>
  <si>
    <t>Pistol</t>
  </si>
  <si>
    <t>GR07090040420</t>
  </si>
  <si>
    <t>Farrisbygda Idrettsforening (Ski)</t>
  </si>
  <si>
    <t>GR07120002520</t>
  </si>
  <si>
    <t>Fenris Kampsportklubb</t>
  </si>
  <si>
    <t>841</t>
  </si>
  <si>
    <t>Mixed Martial Arts (MMA)</t>
  </si>
  <si>
    <t>842</t>
  </si>
  <si>
    <t>Muay Thai (thaiboksing)</t>
  </si>
  <si>
    <t>GR07090029260</t>
  </si>
  <si>
    <t>Halsen Idrettsforening (Fotball)</t>
  </si>
  <si>
    <t>GR07090029330</t>
  </si>
  <si>
    <t>Halsen Idrettsforening (Håndball)</t>
  </si>
  <si>
    <t>332</t>
  </si>
  <si>
    <t>Beach håndball</t>
  </si>
  <si>
    <t>331</t>
  </si>
  <si>
    <t>Håndball</t>
  </si>
  <si>
    <t>GR07090049260</t>
  </si>
  <si>
    <t>Hedrum Og Sporty Idrettslag (Fotball)</t>
  </si>
  <si>
    <t>GR07090049330</t>
  </si>
  <si>
    <t>Hedrum Og Sporty Idrettslag (Håndball)</t>
  </si>
  <si>
    <t>GR07090042380</t>
  </si>
  <si>
    <t>Hedrum Orienteringslag</t>
  </si>
  <si>
    <t>381</t>
  </si>
  <si>
    <t>Orientering</t>
  </si>
  <si>
    <t>GR38050003520</t>
  </si>
  <si>
    <t>Huldra Karateklubb (Kampsport)</t>
  </si>
  <si>
    <t>521</t>
  </si>
  <si>
    <t>Karate</t>
  </si>
  <si>
    <t>GR07090044260</t>
  </si>
  <si>
    <t>Hvarnes IL (Fotball)</t>
  </si>
  <si>
    <t>GR07090044270</t>
  </si>
  <si>
    <t>Hvarnes IL (Friidrett)</t>
  </si>
  <si>
    <t>GR07090044590</t>
  </si>
  <si>
    <t>Hvarnes IL (Klatring)</t>
  </si>
  <si>
    <t>591</t>
  </si>
  <si>
    <t>Klatring</t>
  </si>
  <si>
    <t>GR07090044420</t>
  </si>
  <si>
    <t>Hvarnes IL (Ski)</t>
  </si>
  <si>
    <t>GR07090003260</t>
  </si>
  <si>
    <t>Idrettsforeningen Fram (Fotball)</t>
  </si>
  <si>
    <t>GR07090003270</t>
  </si>
  <si>
    <t>Idrettsforeningen Fram (Friidrett)</t>
  </si>
  <si>
    <t>GR07090003330</t>
  </si>
  <si>
    <t>Idrettsforeningen Fram (Håndball)</t>
  </si>
  <si>
    <t>GR07090003440</t>
  </si>
  <si>
    <t>Idrettsforeningen Fram (Skøyter)</t>
  </si>
  <si>
    <t>441</t>
  </si>
  <si>
    <t>Hurtigløp</t>
  </si>
  <si>
    <t>GR07090104580</t>
  </si>
  <si>
    <t>Kbx Stavern (Kickboksing)</t>
  </si>
  <si>
    <t>581</t>
  </si>
  <si>
    <t>Kickboksing</t>
  </si>
  <si>
    <t>GR07090036270</t>
  </si>
  <si>
    <t>Kjose Idrettslag (Friidrett)</t>
  </si>
  <si>
    <t>GR07090036380</t>
  </si>
  <si>
    <t>Kjose Idrettslag (Orientering)</t>
  </si>
  <si>
    <t>GR07090036420</t>
  </si>
  <si>
    <t>Kjose Idrettslag (Ski)</t>
  </si>
  <si>
    <t>GR07090036230</t>
  </si>
  <si>
    <t>Kjose Idrettslag (Sykkel)</t>
  </si>
  <si>
    <t>233</t>
  </si>
  <si>
    <t>Terreng</t>
  </si>
  <si>
    <t>GR07090045260</t>
  </si>
  <si>
    <t>Kvelde idrettslag (Fotball)</t>
  </si>
  <si>
    <t>GR07090045330</t>
  </si>
  <si>
    <t>Kvelde idrettslag (Håndball)</t>
  </si>
  <si>
    <t>GR07090045420</t>
  </si>
  <si>
    <t>Kvelde idrettslag (Ski)</t>
  </si>
  <si>
    <t>GR07090045490</t>
  </si>
  <si>
    <t>Kvelde idrettslag (Skiskyting)</t>
  </si>
  <si>
    <t>491</t>
  </si>
  <si>
    <t>Skiskyting</t>
  </si>
  <si>
    <t>GR07090046530</t>
  </si>
  <si>
    <t>Kvelde Vannskiklubb (Vannski/Wakeboard)</t>
  </si>
  <si>
    <t>531</t>
  </si>
  <si>
    <t>Vannski</t>
  </si>
  <si>
    <t>GR07280011400</t>
  </si>
  <si>
    <t>Lardal Hesteforening (Ridning)</t>
  </si>
  <si>
    <t>402</t>
  </si>
  <si>
    <t>Dressur</t>
  </si>
  <si>
    <t>405</t>
  </si>
  <si>
    <t>Kjøring</t>
  </si>
  <si>
    <t>GR07280004380</t>
  </si>
  <si>
    <t>Lardal Orienteringslag</t>
  </si>
  <si>
    <t>383</t>
  </si>
  <si>
    <t>Presisjonsorientering</t>
  </si>
  <si>
    <t>382</t>
  </si>
  <si>
    <t>Ski-orientering</t>
  </si>
  <si>
    <t>GR07280007430</t>
  </si>
  <si>
    <t>Lardal Revolver Og Pistolklubb (Skyting)</t>
  </si>
  <si>
    <t>GR07090004550</t>
  </si>
  <si>
    <t>Larvik Atletklubb (Styrkeløft)</t>
  </si>
  <si>
    <t>551</t>
  </si>
  <si>
    <t>Styrkeløft</t>
  </si>
  <si>
    <t>GR07090004470</t>
  </si>
  <si>
    <t>Larvik Atletklubb (Vektløfting)</t>
  </si>
  <si>
    <t>472</t>
  </si>
  <si>
    <t>5-kamp</t>
  </si>
  <si>
    <t>471</t>
  </si>
  <si>
    <t>Vektløfting</t>
  </si>
  <si>
    <t>GR07090063140</t>
  </si>
  <si>
    <t>Larvik Basket Klubb (Basketball)</t>
  </si>
  <si>
    <t>141</t>
  </si>
  <si>
    <t>Basketball</t>
  </si>
  <si>
    <t>GR07090006170</t>
  </si>
  <si>
    <t>Larvik Bordtennisklubb</t>
  </si>
  <si>
    <t>171</t>
  </si>
  <si>
    <t>Bordtennis</t>
  </si>
  <si>
    <t>GR07090028180</t>
  </si>
  <si>
    <t>Larvik Bowlingklubb</t>
  </si>
  <si>
    <t>181</t>
  </si>
  <si>
    <t>Bowling</t>
  </si>
  <si>
    <t>GR07090112190</t>
  </si>
  <si>
    <t>Larvik Bryteklubb (Bryting)</t>
  </si>
  <si>
    <t>193</t>
  </si>
  <si>
    <t>Fristil</t>
  </si>
  <si>
    <t>191</t>
  </si>
  <si>
    <t>Gresk-Romersk</t>
  </si>
  <si>
    <t>194</t>
  </si>
  <si>
    <t>Håndbak</t>
  </si>
  <si>
    <t>192</t>
  </si>
  <si>
    <t>Sumo</t>
  </si>
  <si>
    <t>GR07090007200</t>
  </si>
  <si>
    <t>Larvik Bueskyttere (Bueskyting)</t>
  </si>
  <si>
    <t>201</t>
  </si>
  <si>
    <t>Skivebueskyting</t>
  </si>
  <si>
    <t>202</t>
  </si>
  <si>
    <t>Skogsskyting (3D og Felt)</t>
  </si>
  <si>
    <t>GR07090008240</t>
  </si>
  <si>
    <t>Larvik Dykkeklubb (Dykking)</t>
  </si>
  <si>
    <t>245</t>
  </si>
  <si>
    <t>Dykking</t>
  </si>
  <si>
    <t>GR07090011290</t>
  </si>
  <si>
    <t>Larvik Golfklubb</t>
  </si>
  <si>
    <t>291</t>
  </si>
  <si>
    <t>Golf</t>
  </si>
  <si>
    <t>GR07090051330</t>
  </si>
  <si>
    <t>Larvik Håndballklubb</t>
  </si>
  <si>
    <t>GR07090024350</t>
  </si>
  <si>
    <t>Larvik Judoklubb</t>
  </si>
  <si>
    <t>351</t>
  </si>
  <si>
    <t>Judo</t>
  </si>
  <si>
    <t>GR07090062520</t>
  </si>
  <si>
    <t>GR07090062160</t>
  </si>
  <si>
    <t>Larvik Kampsportklubb (Boksing)</t>
  </si>
  <si>
    <t>161</t>
  </si>
  <si>
    <t>Boksing</t>
  </si>
  <si>
    <t>GR07090062580</t>
  </si>
  <si>
    <t>Larvik Kampsportklubb (Kickboksing)</t>
  </si>
  <si>
    <t>GR07090089370</t>
  </si>
  <si>
    <t>Larvik Modellflyklubb (Luftsport)</t>
  </si>
  <si>
    <t>375</t>
  </si>
  <si>
    <t>Modellfly</t>
  </si>
  <si>
    <t>GR07090018460</t>
  </si>
  <si>
    <t>Larvik og Stavern Tennisklubb</t>
  </si>
  <si>
    <t>461</t>
  </si>
  <si>
    <t>Tennis</t>
  </si>
  <si>
    <t>GR07090023380</t>
  </si>
  <si>
    <t>Larvik Orienteringsklubb</t>
  </si>
  <si>
    <t>384</t>
  </si>
  <si>
    <t>Sykkelorientering</t>
  </si>
  <si>
    <t>GR38050006460</t>
  </si>
  <si>
    <t>Larvik Padelklubb (Tennis)</t>
  </si>
  <si>
    <t>462</t>
  </si>
  <si>
    <t>Padel</t>
  </si>
  <si>
    <t>GR07090002360</t>
  </si>
  <si>
    <t>Larvik Padleklubb (Padling)</t>
  </si>
  <si>
    <t>362</t>
  </si>
  <si>
    <t>Elvepadling</t>
  </si>
  <si>
    <t>361</t>
  </si>
  <si>
    <t>Flattvann</t>
  </si>
  <si>
    <t>363</t>
  </si>
  <si>
    <t>Havpadling</t>
  </si>
  <si>
    <t>367</t>
  </si>
  <si>
    <t>Kajakkpolo</t>
  </si>
  <si>
    <t>364</t>
  </si>
  <si>
    <t>Kano</t>
  </si>
  <si>
    <t>GR07090021310</t>
  </si>
  <si>
    <t>Larvik Paraidrett (Fleridretter)</t>
  </si>
  <si>
    <t>646</t>
  </si>
  <si>
    <t>Boccia</t>
  </si>
  <si>
    <t>GR07090021450</t>
  </si>
  <si>
    <t>Larvik Paraidrett (Svømming)</t>
  </si>
  <si>
    <t>451</t>
  </si>
  <si>
    <t>Svømming</t>
  </si>
  <si>
    <t>GR07090014390</t>
  </si>
  <si>
    <t>Larvik Roklubb (Roing)</t>
  </si>
  <si>
    <t>393</t>
  </si>
  <si>
    <t>Turroing</t>
  </si>
  <si>
    <t>GR07090015410</t>
  </si>
  <si>
    <t>Larvik Seilforening (Seiling)</t>
  </si>
  <si>
    <t>411</t>
  </si>
  <si>
    <t>Brettseiling</t>
  </si>
  <si>
    <t>412</t>
  </si>
  <si>
    <t>Jolle</t>
  </si>
  <si>
    <t>413</t>
  </si>
  <si>
    <t>Kjølbåt</t>
  </si>
  <si>
    <t>GR07120001730</t>
  </si>
  <si>
    <t>Larvik Skateboard Klubb (Brett)</t>
  </si>
  <si>
    <t>732</t>
  </si>
  <si>
    <t>Skateboard</t>
  </si>
  <si>
    <t>GR07090098420</t>
  </si>
  <si>
    <t>GR38050001130</t>
  </si>
  <si>
    <t>Larvik skøyte- og hockeyklubb (Bandy)</t>
  </si>
  <si>
    <t>GR38050001340</t>
  </si>
  <si>
    <t>Larvik skøyte- og hockeyklubb (Ishockey)</t>
  </si>
  <si>
    <t>341</t>
  </si>
  <si>
    <t>Ishockey</t>
  </si>
  <si>
    <t>GR07090090540</t>
  </si>
  <si>
    <t>Larvik Squash 1</t>
  </si>
  <si>
    <t>541</t>
  </si>
  <si>
    <t>Squash</t>
  </si>
  <si>
    <t>GR07090016450</t>
  </si>
  <si>
    <t>Larvik Svømmeklubb (Svømming)</t>
  </si>
  <si>
    <t>455</t>
  </si>
  <si>
    <t>Masters</t>
  </si>
  <si>
    <t>GR07090068520</t>
  </si>
  <si>
    <t>Larvik Taekwondoklubb (Kampsport)</t>
  </si>
  <si>
    <t>522</t>
  </si>
  <si>
    <t>Taekwondo WT</t>
  </si>
  <si>
    <t>GR07090019190</t>
  </si>
  <si>
    <t>Larvik Turn og Idrettsforening (Bryting)</t>
  </si>
  <si>
    <t>GR07090019260</t>
  </si>
  <si>
    <t>Larvik Turn og Idrettsforening (Fotball)</t>
  </si>
  <si>
    <t>262</t>
  </si>
  <si>
    <t>Futsal</t>
  </si>
  <si>
    <t>GR07090019270</t>
  </si>
  <si>
    <t>Larvik Turn og Idrettsforening (Friidrett)</t>
  </si>
  <si>
    <t>GR07090019300</t>
  </si>
  <si>
    <t>Larvik Turn og Idrettsforening (Gymnastikk og turn)</t>
  </si>
  <si>
    <t>301</t>
  </si>
  <si>
    <t>Gymnastikk og Breddeaktivitet</t>
  </si>
  <si>
    <t>GR07090019330</t>
  </si>
  <si>
    <t>Larvik Turn og Idrettsforening (Håndball)</t>
  </si>
  <si>
    <t>GR07090020480</t>
  </si>
  <si>
    <t>Larvik Volleyballklubb</t>
  </si>
  <si>
    <t>481</t>
  </si>
  <si>
    <t>Volleyball</t>
  </si>
  <si>
    <t>GR07090061210</t>
  </si>
  <si>
    <t>Larvikmarkas Fluefiskerforening (Casting)</t>
  </si>
  <si>
    <t>211</t>
  </si>
  <si>
    <t>Casting</t>
  </si>
  <si>
    <t>GR07090107270</t>
  </si>
  <si>
    <t>MILTON Larvik Sportsklubb (Friidrett)</t>
  </si>
  <si>
    <t>GR07090107230</t>
  </si>
  <si>
    <t>MILTON Larvik Sportsklubb (Sykkel)</t>
  </si>
  <si>
    <t>231</t>
  </si>
  <si>
    <t>Landevei</t>
  </si>
  <si>
    <t>GR07090107630</t>
  </si>
  <si>
    <t>MILTON Larvik Sportsklubb (Triatlon)</t>
  </si>
  <si>
    <t>GR07090048560</t>
  </si>
  <si>
    <t>Nanset Idrettsforening (Amerikanske idretter)</t>
  </si>
  <si>
    <t>561</t>
  </si>
  <si>
    <t>Amerikansk fotball</t>
  </si>
  <si>
    <t>565</t>
  </si>
  <si>
    <t>Disksport</t>
  </si>
  <si>
    <t>GR07090048260</t>
  </si>
  <si>
    <t>Nanset Idrettsforening (Fotball)</t>
  </si>
  <si>
    <t>GR07090048270</t>
  </si>
  <si>
    <t>Nanset Idrettsforening (Friidrett)</t>
  </si>
  <si>
    <t>GR07090048420</t>
  </si>
  <si>
    <t>Nanset Idrettsforening (Ski)</t>
  </si>
  <si>
    <t>GR07090048230</t>
  </si>
  <si>
    <t>Nanset Idrettsforening (Sykkel)</t>
  </si>
  <si>
    <t>GR07090048630</t>
  </si>
  <si>
    <t>Nanset Idrettsforening (Triatlon)</t>
  </si>
  <si>
    <t>631</t>
  </si>
  <si>
    <t>Triatlon</t>
  </si>
  <si>
    <t>GR07090037260</t>
  </si>
  <si>
    <t>Nesjar Idrettsforening (Fotball)</t>
  </si>
  <si>
    <t>GR07090037330</t>
  </si>
  <si>
    <t>Nesjar Idrettsforening (Håndball)</t>
  </si>
  <si>
    <t>GR07090022500</t>
  </si>
  <si>
    <t>NMK Larvik (Motorsport)</t>
  </si>
  <si>
    <t>506</t>
  </si>
  <si>
    <t>Motocross</t>
  </si>
  <si>
    <t>GR07090038260</t>
  </si>
  <si>
    <t>Sportsklubben Stag (Fotball)</t>
  </si>
  <si>
    <t>GR07090038300</t>
  </si>
  <si>
    <t>Sportsklubben Stag (Gymnastikk og turn)</t>
  </si>
  <si>
    <t>304</t>
  </si>
  <si>
    <t>Troppsgymnastikk</t>
  </si>
  <si>
    <t>GR07090038330</t>
  </si>
  <si>
    <t>Sportsklubben Stag (Håndball)</t>
  </si>
  <si>
    <t>GR38050002560</t>
  </si>
  <si>
    <t>Stavern Diskgolf (Amerikanske idretter)</t>
  </si>
  <si>
    <t>GR38050007240</t>
  </si>
  <si>
    <t>Stavern Dykkeklubb (Dykking)</t>
  </si>
  <si>
    <t>GR07090110590</t>
  </si>
  <si>
    <t>Stavern Klatre- og Buldreklubb (Klatring)</t>
  </si>
  <si>
    <t>GR07280003260</t>
  </si>
  <si>
    <t>Svarstad Idrettslag (Fotball)</t>
  </si>
  <si>
    <t>GR07280003270</t>
  </si>
  <si>
    <t>Svarstad Idrettslag (Friidrett)</t>
  </si>
  <si>
    <t>GR07280003420</t>
  </si>
  <si>
    <t>Svarstad Idrettslag (Ski)</t>
  </si>
  <si>
    <t>GR07280003230</t>
  </si>
  <si>
    <t>Svarstad Idrettslag (Sykkel)</t>
  </si>
  <si>
    <t>GR07090031260</t>
  </si>
  <si>
    <t>Tjølling Idrettsforening (Fotball)</t>
  </si>
  <si>
    <t>GR07090031270</t>
  </si>
  <si>
    <t>Tjølling Idrettsforening (Friidrett)</t>
  </si>
  <si>
    <t>GR07090031330</t>
  </si>
  <si>
    <t>Tjølling Idrettsforening (Håndball)</t>
  </si>
  <si>
    <t>GR38050005170</t>
  </si>
  <si>
    <t>Verningen Bordtennisklubb</t>
  </si>
  <si>
    <t>Kursiv = nedlagt | Rød = ikke rapportert | * = særidrettslag</t>
  </si>
  <si>
    <t>Funksjonshemmede 2022</t>
  </si>
  <si>
    <t>Larvik idrettsråd (12/99)</t>
  </si>
  <si>
    <t>Larvik idrettsråd (Idrettsskoler)</t>
  </si>
  <si>
    <t>6-8</t>
  </si>
  <si>
    <t>9-10</t>
  </si>
  <si>
    <t>11-12</t>
  </si>
  <si>
    <t>13-16</t>
  </si>
  <si>
    <t>17-19</t>
  </si>
  <si>
    <t>Larvik idrettsråd (6/7)</t>
  </si>
  <si>
    <t>IB07090045001</t>
  </si>
  <si>
    <t>Kvelde IL</t>
  </si>
  <si>
    <t>IB07090090001</t>
  </si>
  <si>
    <t>IB07090019001</t>
  </si>
  <si>
    <t>Larvik Turn &amp; IF</t>
  </si>
  <si>
    <t>IB07090048001</t>
  </si>
  <si>
    <t>Nanset IF</t>
  </si>
  <si>
    <t>IB07010013001</t>
  </si>
  <si>
    <t>Nesjar IL</t>
  </si>
  <si>
    <t>IB07280003001</t>
  </si>
  <si>
    <t>IB07090031001</t>
  </si>
  <si>
    <t>Tjølling IF</t>
  </si>
  <si>
    <t>Tildeling av Lokale aktivitetsmidler (LAM), 2023. Vedtatt i styremøte 02.10.2023</t>
  </si>
  <si>
    <t>Totalt 50/59 idrettslag tildeles 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</si>
</sst>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* #,##0_ ;_ * \-#,##0_ ;_ * &quot;-&quot;??_ ;_ @_ "/>
    <numFmt numFmtId="165" formatCode="_(* #,##0.00_);_(* \(#,##0.00\);_(* &quot;-&quot;??_);_(@_)"/>
    <numFmt numFmtId="166" formatCode="0.0\ %"/>
    <numFmt numFmtId="167" formatCode="_-* #,##0_-;\-* #,##0_-;_-* &quot;-&quot;??_-;_-@_-"/>
    <numFmt numFmtId="168" formatCode="_(* #,##0_);_(* \(#,##0\);_(* &quot;-&quot;??_);_(@_)"/>
    <numFmt numFmtId="169" formatCode="_-&quot;kr&quot;\ * #,##0_-;\-&quot;kr&quot;\ * #,##0_-;_-&quot;kr&quot;\ * &quot;-&quot;??_-;_-@_-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1.25"/>
      <color indexed="8"/>
      <name val="Tahoma"/>
      <family val="2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name val="Tahoma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696969"/>
      </patternFill>
    </fill>
    <fill>
      <patternFill patternType="solid">
        <fgColor rgb="FFF5F5F5"/>
        <bgColor rgb="FFF5F5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F5F5F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9" fillId="0" borderId="0"/>
    <xf numFmtId="165" fontId="10" fillId="0" borderId="0" applyFont="0" applyFill="0" applyBorder="0" applyAlignment="0" applyProtection="0"/>
    <xf numFmtId="0" fontId="8" fillId="0" borderId="0">
      <alignment wrapText="1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47">
    <xf numFmtId="0" fontId="2" fillId="0" borderId="0" xfId="0" applyFont="1" applyFill="1" applyBorder="1"/>
    <xf numFmtId="0" fontId="7" fillId="2" borderId="0" xfId="2" applyFont="1" applyFill="1"/>
    <xf numFmtId="0" fontId="7" fillId="2" borderId="0" xfId="4" applyFont="1" applyFill="1"/>
    <xf numFmtId="165" fontId="7" fillId="2" borderId="0" xfId="5" applyFont="1" applyFill="1" applyBorder="1" applyAlignment="1" applyProtection="1"/>
    <xf numFmtId="165" fontId="7" fillId="2" borderId="1" xfId="5" applyFont="1" applyFill="1" applyBorder="1" applyAlignment="1" applyProtection="1"/>
    <xf numFmtId="168" fontId="7" fillId="2" borderId="0" xfId="2" applyNumberFormat="1" applyFont="1" applyFill="1"/>
    <xf numFmtId="168" fontId="7" fillId="2" borderId="1" xfId="5" applyNumberFormat="1" applyFont="1" applyFill="1" applyBorder="1" applyAlignment="1" applyProtection="1"/>
    <xf numFmtId="168" fontId="6" fillId="2" borderId="1" xfId="5" applyNumberFormat="1" applyFont="1" applyFill="1" applyBorder="1" applyAlignment="1" applyProtection="1"/>
    <xf numFmtId="168" fontId="7" fillId="2" borderId="0" xfId="5" applyNumberFormat="1" applyFont="1" applyFill="1" applyBorder="1" applyAlignment="1" applyProtection="1"/>
    <xf numFmtId="0" fontId="6" fillId="2" borderId="0" xfId="0" applyFont="1" applyFill="1"/>
    <xf numFmtId="0" fontId="7" fillId="2" borderId="0" xfId="2" applyFont="1" applyFill="1" applyAlignment="1">
      <alignment horizontal="center"/>
    </xf>
    <xf numFmtId="167" fontId="7" fillId="2" borderId="0" xfId="2" applyNumberFormat="1" applyFont="1" applyFill="1"/>
    <xf numFmtId="167" fontId="6" fillId="2" borderId="0" xfId="1" applyNumberFormat="1" applyFont="1" applyFill="1"/>
    <xf numFmtId="167" fontId="6" fillId="2" borderId="0" xfId="2" applyNumberFormat="1" applyFont="1" applyFill="1"/>
    <xf numFmtId="0" fontId="7" fillId="2" borderId="0" xfId="2" quotePrefix="1" applyFont="1" applyFill="1"/>
    <xf numFmtId="43" fontId="7" fillId="2" borderId="0" xfId="2" applyNumberFormat="1" applyFont="1" applyFill="1"/>
    <xf numFmtId="0" fontId="0" fillId="2" borderId="1" xfId="0" applyFill="1" applyBorder="1"/>
    <xf numFmtId="0" fontId="6" fillId="2" borderId="1" xfId="4" applyFont="1" applyFill="1" applyBorder="1"/>
    <xf numFmtId="0" fontId="7" fillId="2" borderId="1" xfId="4" applyFont="1" applyFill="1" applyBorder="1"/>
    <xf numFmtId="167" fontId="7" fillId="2" borderId="0" xfId="1" applyNumberFormat="1" applyFont="1" applyFill="1" applyBorder="1" applyAlignment="1" applyProtection="1"/>
    <xf numFmtId="167" fontId="7" fillId="2" borderId="1" xfId="1" applyNumberFormat="1" applyFont="1" applyFill="1" applyBorder="1" applyAlignment="1" applyProtection="1"/>
    <xf numFmtId="0" fontId="7" fillId="2" borderId="0" xfId="4" applyFont="1" applyFill="1" applyAlignment="1">
      <alignment horizontal="center"/>
    </xf>
    <xf numFmtId="167" fontId="7" fillId="2" borderId="0" xfId="3" applyNumberFormat="1" applyFont="1" applyFill="1" applyBorder="1" applyAlignment="1" applyProtection="1"/>
    <xf numFmtId="167" fontId="7" fillId="2" borderId="0" xfId="4" applyNumberFormat="1" applyFont="1" applyFill="1"/>
    <xf numFmtId="0" fontId="6" fillId="2" borderId="0" xfId="4" applyFont="1" applyFill="1" applyAlignment="1">
      <alignment vertical="center"/>
    </xf>
    <xf numFmtId="0" fontId="6" fillId="2" borderId="0" xfId="4" applyFont="1" applyFill="1" applyAlignment="1">
      <alignment horizontal="center" vertical="center"/>
    </xf>
    <xf numFmtId="167" fontId="7" fillId="2" borderId="0" xfId="5" applyNumberFormat="1" applyFont="1" applyFill="1" applyBorder="1" applyAlignment="1" applyProtection="1"/>
    <xf numFmtId="0" fontId="6" fillId="2" borderId="0" xfId="2" applyFont="1" applyFill="1" applyAlignment="1">
      <alignment horizontal="center" vertical="center"/>
    </xf>
    <xf numFmtId="167" fontId="6" fillId="2" borderId="1" xfId="1" applyNumberFormat="1" applyFont="1" applyFill="1" applyBorder="1" applyAlignment="1" applyProtection="1"/>
    <xf numFmtId="167" fontId="7" fillId="2" borderId="0" xfId="2" applyNumberFormat="1" applyFont="1" applyFill="1" applyBorder="1"/>
    <xf numFmtId="167" fontId="7" fillId="2" borderId="0" xfId="5" applyNumberFormat="1" applyFont="1" applyFill="1" applyBorder="1"/>
    <xf numFmtId="0" fontId="6" fillId="4" borderId="1" xfId="4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16" fontId="6" fillId="4" borderId="1" xfId="4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9" fontId="7" fillId="2" borderId="0" xfId="7" applyFont="1" applyFill="1" applyAlignment="1">
      <alignment horizontal="center"/>
    </xf>
    <xf numFmtId="0" fontId="7" fillId="0" borderId="0" xfId="0" applyFont="1" applyFill="1" applyBorder="1"/>
    <xf numFmtId="0" fontId="7" fillId="2" borderId="0" xfId="0" quotePrefix="1" applyFont="1" applyFill="1" applyAlignment="1">
      <alignment horizontal="left" vertical="center"/>
    </xf>
    <xf numFmtId="0" fontId="6" fillId="4" borderId="1" xfId="4" applyNumberFormat="1" applyFont="1" applyFill="1" applyBorder="1" applyAlignment="1" applyProtection="1">
      <alignment horizontal="center" vertical="center" wrapText="1"/>
    </xf>
    <xf numFmtId="164" fontId="6" fillId="4" borderId="1" xfId="4" applyNumberFormat="1" applyFont="1" applyFill="1" applyBorder="1" applyAlignment="1" applyProtection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top"/>
    </xf>
    <xf numFmtId="0" fontId="7" fillId="4" borderId="1" xfId="0" applyNumberFormat="1" applyFont="1" applyFill="1" applyBorder="1" applyAlignment="1">
      <alignment horizontal="center" vertical="top"/>
    </xf>
    <xf numFmtId="1" fontId="7" fillId="4" borderId="1" xfId="0" applyNumberFormat="1" applyFont="1" applyFill="1" applyBorder="1" applyAlignment="1">
      <alignment horizontal="center" vertical="top"/>
    </xf>
    <xf numFmtId="1" fontId="7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6" borderId="1" xfId="4" applyFont="1" applyFill="1" applyBorder="1" applyAlignment="1">
      <alignment horizontal="center" vertical="center" wrapText="1"/>
    </xf>
    <xf numFmtId="167" fontId="7" fillId="6" borderId="1" xfId="1" applyNumberFormat="1" applyFont="1" applyFill="1" applyBorder="1" applyAlignment="1" applyProtection="1"/>
    <xf numFmtId="167" fontId="6" fillId="6" borderId="1" xfId="1" applyNumberFormat="1" applyFont="1" applyFill="1" applyBorder="1" applyAlignment="1" applyProtection="1"/>
    <xf numFmtId="0" fontId="4" fillId="4" borderId="1" xfId="0" applyFont="1" applyFill="1" applyBorder="1" applyAlignment="1">
      <alignment horizontal="center"/>
    </xf>
    <xf numFmtId="167" fontId="7" fillId="2" borderId="0" xfId="1" applyNumberFormat="1" applyFont="1" applyFill="1"/>
    <xf numFmtId="167" fontId="6" fillId="6" borderId="1" xfId="1" applyNumberFormat="1" applyFont="1" applyFill="1" applyBorder="1" applyAlignment="1">
      <alignment horizontal="center" vertical="center" wrapText="1"/>
    </xf>
    <xf numFmtId="0" fontId="7" fillId="2" borderId="0" xfId="2" applyFont="1" applyFill="1" applyBorder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top" readingOrder="1"/>
    </xf>
    <xf numFmtId="0" fontId="5" fillId="2" borderId="0" xfId="0" applyFont="1" applyFill="1" applyBorder="1" applyAlignment="1">
      <alignment vertical="top" readingOrder="1"/>
    </xf>
    <xf numFmtId="0" fontId="2" fillId="2" borderId="0" xfId="0" applyFont="1" applyFill="1" applyBorder="1"/>
    <xf numFmtId="0" fontId="5" fillId="3" borderId="0" xfId="0" applyFont="1" applyFill="1" applyBorder="1" applyAlignment="1">
      <alignment horizontal="right" vertical="top" readingOrder="1"/>
    </xf>
    <xf numFmtId="0" fontId="5" fillId="3" borderId="0" xfId="0" applyFont="1" applyFill="1" applyBorder="1" applyAlignment="1">
      <alignment vertical="top" readingOrder="1"/>
    </xf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/>
    <xf numFmtId="9" fontId="2" fillId="2" borderId="0" xfId="7" applyFont="1" applyFill="1" applyBorder="1" applyAlignment="1">
      <alignment horizontal="center"/>
    </xf>
    <xf numFmtId="169" fontId="7" fillId="2" borderId="0" xfId="2" applyNumberFormat="1" applyFont="1" applyFill="1"/>
    <xf numFmtId="0" fontId="15" fillId="2" borderId="1" xfId="2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 applyProtection="1"/>
    <xf numFmtId="0" fontId="5" fillId="6" borderId="1" xfId="0" applyFont="1" applyFill="1" applyBorder="1" applyAlignment="1">
      <alignment horizontal="center" vertical="top" readingOrder="1"/>
    </xf>
    <xf numFmtId="167" fontId="6" fillId="4" borderId="1" xfId="1" applyNumberFormat="1" applyFont="1" applyFill="1" applyBorder="1" applyAlignment="1" applyProtection="1"/>
    <xf numFmtId="0" fontId="6" fillId="2" borderId="0" xfId="2" applyFont="1" applyFill="1" applyAlignment="1"/>
    <xf numFmtId="0" fontId="6" fillId="6" borderId="1" xfId="4" applyNumberFormat="1" applyFont="1" applyFill="1" applyBorder="1" applyAlignment="1" applyProtection="1">
      <alignment horizontal="center" vertical="center"/>
    </xf>
    <xf numFmtId="0" fontId="6" fillId="6" borderId="1" xfId="4" applyNumberFormat="1" applyFont="1" applyFill="1" applyBorder="1" applyAlignment="1" applyProtection="1">
      <alignment horizontal="center" vertical="center" wrapText="1"/>
    </xf>
    <xf numFmtId="168" fontId="6" fillId="6" borderId="1" xfId="4" applyNumberFormat="1" applyFont="1" applyFill="1" applyBorder="1" applyAlignment="1" applyProtection="1">
      <alignment horizontal="center" vertical="center" wrapText="1"/>
    </xf>
    <xf numFmtId="164" fontId="6" fillId="6" borderId="1" xfId="4" applyNumberFormat="1" applyFont="1" applyFill="1" applyBorder="1" applyAlignment="1" applyProtection="1">
      <alignment horizontal="center" vertical="center" wrapText="1"/>
    </xf>
    <xf numFmtId="167" fontId="6" fillId="6" borderId="1" xfId="4" applyNumberFormat="1" applyFont="1" applyFill="1" applyBorder="1" applyAlignment="1">
      <alignment horizontal="center" vertical="center"/>
    </xf>
    <xf numFmtId="167" fontId="7" fillId="6" borderId="1" xfId="1" applyNumberFormat="1" applyFont="1" applyFill="1" applyBorder="1" applyAlignment="1">
      <alignment vertical="center"/>
    </xf>
    <xf numFmtId="167" fontId="6" fillId="2" borderId="1" xfId="1" applyNumberFormat="1" applyFont="1" applyFill="1" applyBorder="1" applyAlignment="1">
      <alignment horizontal="center" vertical="center" wrapText="1"/>
    </xf>
    <xf numFmtId="0" fontId="6" fillId="5" borderId="1" xfId="4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readingOrder="1"/>
    </xf>
    <xf numFmtId="167" fontId="6" fillId="5" borderId="1" xfId="1" applyNumberFormat="1" applyFont="1" applyFill="1" applyBorder="1" applyAlignment="1" applyProtection="1"/>
    <xf numFmtId="0" fontId="6" fillId="5" borderId="1" xfId="2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/>
    </xf>
    <xf numFmtId="0" fontId="7" fillId="5" borderId="1" xfId="0" applyFont="1" applyFill="1" applyBorder="1"/>
    <xf numFmtId="0" fontId="6" fillId="5" borderId="1" xfId="2" applyFont="1" applyFill="1" applyBorder="1" applyAlignment="1"/>
    <xf numFmtId="0" fontId="6" fillId="5" borderId="1" xfId="4" applyFont="1" applyFill="1" applyBorder="1" applyAlignment="1"/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0" fontId="4" fillId="5" borderId="1" xfId="0" applyFont="1" applyFill="1" applyBorder="1" applyAlignment="1"/>
    <xf numFmtId="9" fontId="2" fillId="5" borderId="1" xfId="7" applyFont="1" applyFill="1" applyBorder="1" applyAlignment="1">
      <alignment horizontal="center"/>
    </xf>
    <xf numFmtId="0" fontId="4" fillId="5" borderId="1" xfId="0" quotePrefix="1" applyFont="1" applyFill="1" applyBorder="1" applyAlignment="1">
      <alignment horizontal="right"/>
    </xf>
    <xf numFmtId="0" fontId="2" fillId="5" borderId="1" xfId="0" applyFont="1" applyFill="1" applyBorder="1" applyAlignment="1"/>
    <xf numFmtId="0" fontId="6" fillId="4" borderId="1" xfId="2" applyFont="1" applyFill="1" applyBorder="1" applyAlignment="1">
      <alignment horizontal="center" vertical="center"/>
    </xf>
    <xf numFmtId="169" fontId="6" fillId="4" borderId="1" xfId="8" applyNumberFormat="1" applyFont="1" applyFill="1" applyBorder="1" applyAlignment="1">
      <alignment horizontal="center" vertical="center"/>
    </xf>
    <xf numFmtId="0" fontId="7" fillId="4" borderId="1" xfId="4" applyFont="1" applyFill="1" applyBorder="1"/>
    <xf numFmtId="168" fontId="7" fillId="4" borderId="1" xfId="5" applyNumberFormat="1" applyFont="1" applyFill="1" applyBorder="1"/>
    <xf numFmtId="167" fontId="7" fillId="4" borderId="1" xfId="1" applyNumberFormat="1" applyFont="1" applyFill="1" applyBorder="1"/>
    <xf numFmtId="168" fontId="7" fillId="4" borderId="1" xfId="5" applyNumberFormat="1" applyFont="1" applyFill="1" applyBorder="1" applyAlignment="1" applyProtection="1"/>
    <xf numFmtId="166" fontId="7" fillId="4" borderId="1" xfId="7" applyNumberFormat="1" applyFont="1" applyFill="1" applyBorder="1"/>
    <xf numFmtId="9" fontId="7" fillId="4" borderId="1" xfId="7" applyFont="1" applyFill="1" applyBorder="1"/>
    <xf numFmtId="0" fontId="7" fillId="4" borderId="1" xfId="2" applyFont="1" applyFill="1" applyBorder="1"/>
    <xf numFmtId="166" fontId="7" fillId="4" borderId="1" xfId="3" applyNumberFormat="1" applyFont="1" applyFill="1" applyBorder="1" applyAlignment="1" applyProtection="1"/>
    <xf numFmtId="167" fontId="7" fillId="4" borderId="1" xfId="1" applyNumberFormat="1" applyFont="1" applyFill="1" applyBorder="1" applyAlignment="1" applyProtection="1"/>
    <xf numFmtId="166" fontId="7" fillId="4" borderId="0" xfId="7" applyNumberFormat="1" applyFont="1" applyFill="1"/>
    <xf numFmtId="0" fontId="1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2" borderId="0" xfId="0" applyFont="1" applyFill="1"/>
    <xf numFmtId="0" fontId="16" fillId="7" borderId="0" xfId="0" applyFont="1" applyFill="1" applyAlignment="1">
      <alignment vertical="top" readingOrder="1"/>
    </xf>
    <xf numFmtId="0" fontId="5" fillId="8" borderId="0" xfId="0" applyFont="1" applyFill="1" applyAlignment="1">
      <alignment vertical="top" readingOrder="1"/>
    </xf>
    <xf numFmtId="0" fontId="2" fillId="2" borderId="1" xfId="0" applyFont="1" applyFill="1" applyBorder="1" applyAlignment="1">
      <alignment vertical="top"/>
    </xf>
    <xf numFmtId="0" fontId="17" fillId="2" borderId="1" xfId="0" applyFont="1" applyFill="1" applyBorder="1" applyAlignment="1">
      <alignment readingOrder="1"/>
    </xf>
    <xf numFmtId="0" fontId="5" fillId="3" borderId="1" xfId="0" applyFont="1" applyFill="1" applyBorder="1" applyAlignment="1">
      <alignment vertical="top" readingOrder="1"/>
    </xf>
    <xf numFmtId="0" fontId="2" fillId="2" borderId="1" xfId="0" applyFont="1" applyFill="1" applyBorder="1"/>
    <xf numFmtId="0" fontId="5" fillId="3" borderId="1" xfId="0" applyFont="1" applyFill="1" applyBorder="1" applyAlignment="1">
      <alignment horizontal="right" vertical="top" readingOrder="1"/>
    </xf>
    <xf numFmtId="0" fontId="2" fillId="3" borderId="1" xfId="0" applyFont="1" applyFill="1" applyBorder="1" applyAlignment="1">
      <alignment vertical="top"/>
    </xf>
    <xf numFmtId="0" fontId="5" fillId="3" borderId="1" xfId="0" quotePrefix="1" applyFont="1" applyFill="1" applyBorder="1" applyAlignment="1">
      <alignment horizontal="right" vertical="top" readingOrder="1"/>
    </xf>
    <xf numFmtId="0" fontId="5" fillId="2" borderId="1" xfId="0" applyFont="1" applyFill="1" applyBorder="1" applyAlignment="1">
      <alignment vertical="top" readingOrder="1"/>
    </xf>
    <xf numFmtId="0" fontId="5" fillId="2" borderId="1" xfId="0" applyFont="1" applyFill="1" applyBorder="1" applyAlignment="1">
      <alignment horizontal="right" vertical="top" readingOrder="1"/>
    </xf>
    <xf numFmtId="0" fontId="4" fillId="2" borderId="1" xfId="0" applyFont="1" applyFill="1" applyBorder="1"/>
    <xf numFmtId="0" fontId="8" fillId="2" borderId="1" xfId="0" applyFont="1" applyFill="1" applyBorder="1" applyAlignment="1">
      <alignment vertical="top" readingOrder="1"/>
    </xf>
    <xf numFmtId="0" fontId="8" fillId="2" borderId="1" xfId="0" applyFont="1" applyFill="1" applyBorder="1" applyAlignment="1">
      <alignment horizontal="right" vertical="top" readingOrder="1"/>
    </xf>
    <xf numFmtId="0" fontId="4" fillId="2" borderId="0" xfId="0" applyFont="1" applyFill="1"/>
    <xf numFmtId="0" fontId="16" fillId="7" borderId="0" xfId="0" applyNumberFormat="1" applyFont="1" applyFill="1" applyBorder="1" applyAlignment="1">
      <alignment vertical="top" wrapText="1" readingOrder="1"/>
    </xf>
    <xf numFmtId="0" fontId="5" fillId="8" borderId="0" xfId="0" applyNumberFormat="1" applyFont="1" applyFill="1" applyBorder="1" applyAlignment="1">
      <alignment vertical="top" wrapText="1" readingOrder="1"/>
    </xf>
    <xf numFmtId="0" fontId="2" fillId="2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vertical="top" wrapText="1"/>
    </xf>
    <xf numFmtId="0" fontId="18" fillId="2" borderId="1" xfId="0" applyNumberFormat="1" applyFont="1" applyFill="1" applyBorder="1" applyAlignment="1">
      <alignment wrapText="1" readingOrder="1"/>
    </xf>
    <xf numFmtId="0" fontId="19" fillId="3" borderId="1" xfId="0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horizontal="center"/>
    </xf>
    <xf numFmtId="0" fontId="19" fillId="3" borderId="1" xfId="0" applyNumberFormat="1" applyFont="1" applyFill="1" applyBorder="1" applyAlignment="1">
      <alignment horizontal="right" vertical="top" wrapText="1" readingOrder="1"/>
    </xf>
    <xf numFmtId="0" fontId="2" fillId="3" borderId="1" xfId="0" applyNumberFormat="1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 readingOrder="1"/>
    </xf>
    <xf numFmtId="0" fontId="19" fillId="2" borderId="3" xfId="0" applyNumberFormat="1" applyFont="1" applyFill="1" applyBorder="1" applyAlignment="1">
      <alignment vertical="top" wrapText="1" readingOrder="1"/>
    </xf>
    <xf numFmtId="0" fontId="2" fillId="2" borderId="4" xfId="0" applyNumberFormat="1" applyFont="1" applyFill="1" applyBorder="1" applyAlignment="1">
      <alignment vertical="top" wrapText="1"/>
    </xf>
    <xf numFmtId="0" fontId="19" fillId="2" borderId="3" xfId="0" applyNumberFormat="1" applyFont="1" applyFill="1" applyBorder="1" applyAlignment="1">
      <alignment horizontal="right" vertical="top" wrapText="1" readingOrder="1"/>
    </xf>
    <xf numFmtId="0" fontId="4" fillId="2" borderId="2" xfId="0" applyFont="1" applyFill="1" applyBorder="1"/>
    <xf numFmtId="0" fontId="19" fillId="2" borderId="1" xfId="0" applyNumberFormat="1" applyFont="1" applyFill="1" applyBorder="1" applyAlignment="1">
      <alignment vertical="top" wrapText="1" readingOrder="1"/>
    </xf>
    <xf numFmtId="0" fontId="19" fillId="2" borderId="1" xfId="0" applyNumberFormat="1" applyFont="1" applyFill="1" applyBorder="1" applyAlignment="1">
      <alignment horizontal="right" vertical="top" wrapText="1" readingOrder="1"/>
    </xf>
    <xf numFmtId="0" fontId="21" fillId="2" borderId="1" xfId="0" applyNumberFormat="1" applyFont="1" applyFill="1" applyBorder="1" applyAlignment="1">
      <alignment vertical="top" wrapText="1" readingOrder="1"/>
    </xf>
    <xf numFmtId="0" fontId="22" fillId="2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19" fillId="0" borderId="3" xfId="0" applyNumberFormat="1" applyFont="1" applyFill="1" applyBorder="1" applyAlignment="1">
      <alignment horizontal="right" vertical="top" wrapText="1" readingOrder="1"/>
    </xf>
    <xf numFmtId="0" fontId="19" fillId="0" borderId="3" xfId="0" applyNumberFormat="1" applyFont="1" applyFill="1" applyBorder="1" applyAlignment="1">
      <alignment vertical="top" wrapText="1" readingOrder="1"/>
    </xf>
    <xf numFmtId="0" fontId="16" fillId="7" borderId="0" xfId="0" applyNumberFormat="1" applyFont="1" applyFill="1" applyBorder="1" applyAlignment="1">
      <alignment vertical="top" readingOrder="1"/>
    </xf>
    <xf numFmtId="0" fontId="5" fillId="8" borderId="0" xfId="0" applyNumberFormat="1" applyFont="1" applyFill="1" applyBorder="1" applyAlignment="1">
      <alignment vertical="top" readingOrder="1"/>
    </xf>
    <xf numFmtId="0" fontId="2" fillId="2" borderId="8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vertical="top" readingOrder="1"/>
    </xf>
    <xf numFmtId="0" fontId="21" fillId="3" borderId="1" xfId="0" applyNumberFormat="1" applyFont="1" applyFill="1" applyBorder="1" applyAlignment="1">
      <alignment horizontal="center" vertical="top" readingOrder="1"/>
    </xf>
    <xf numFmtId="0" fontId="5" fillId="3" borderId="1" xfId="0" applyNumberFormat="1" applyFont="1" applyFill="1" applyBorder="1" applyAlignment="1">
      <alignment horizontal="center" vertical="top" readingOrder="1"/>
    </xf>
    <xf numFmtId="0" fontId="2" fillId="3" borderId="1" xfId="0" applyNumberFormat="1" applyFont="1" applyFill="1" applyBorder="1" applyAlignment="1">
      <alignment vertical="top"/>
    </xf>
    <xf numFmtId="0" fontId="8" fillId="2" borderId="5" xfId="0" applyNumberFormat="1" applyFont="1" applyFill="1" applyBorder="1" applyAlignment="1">
      <alignment vertical="top" readingOrder="1"/>
    </xf>
    <xf numFmtId="0" fontId="0" fillId="0" borderId="0" xfId="0"/>
    <xf numFmtId="0" fontId="25" fillId="2" borderId="1" xfId="0" applyNumberFormat="1" applyFont="1" applyFill="1" applyBorder="1" applyAlignment="1">
      <alignment horizontal="right" vertical="top" readingOrder="1"/>
    </xf>
    <xf numFmtId="0" fontId="8" fillId="2" borderId="1" xfId="0" applyNumberFormat="1" applyFont="1" applyFill="1" applyBorder="1" applyAlignment="1">
      <alignment horizontal="right" vertical="top" readingOrder="1"/>
    </xf>
    <xf numFmtId="0" fontId="8" fillId="2" borderId="1" xfId="0" applyNumberFormat="1" applyFont="1" applyFill="1" applyBorder="1" applyAlignment="1">
      <alignment vertical="top" readingOrder="1"/>
    </xf>
    <xf numFmtId="0" fontId="5" fillId="2" borderId="1" xfId="0" applyNumberFormat="1" applyFont="1" applyFill="1" applyBorder="1" applyAlignment="1">
      <alignment horizontal="right" vertical="top" readingOrder="1"/>
    </xf>
    <xf numFmtId="0" fontId="2" fillId="2" borderId="5" xfId="0" applyNumberFormat="1" applyFont="1" applyFill="1" applyBorder="1" applyAlignment="1">
      <alignment vertical="top"/>
    </xf>
    <xf numFmtId="0" fontId="5" fillId="2" borderId="5" xfId="0" applyNumberFormat="1" applyFont="1" applyFill="1" applyBorder="1" applyAlignment="1">
      <alignment vertical="top" readingOrder="1"/>
    </xf>
    <xf numFmtId="0" fontId="21" fillId="2" borderId="1" xfId="0" applyNumberFormat="1" applyFont="1" applyFill="1" applyBorder="1" applyAlignment="1">
      <alignment horizontal="right" vertical="top" readingOrder="1"/>
    </xf>
    <xf numFmtId="0" fontId="5" fillId="2" borderId="1" xfId="0" applyNumberFormat="1" applyFont="1" applyFill="1" applyBorder="1" applyAlignment="1">
      <alignment vertical="top" readingOrder="1"/>
    </xf>
    <xf numFmtId="0" fontId="26" fillId="2" borderId="5" xfId="0" applyNumberFormat="1" applyFont="1" applyFill="1" applyBorder="1" applyAlignment="1">
      <alignment vertical="top" readingOrder="1"/>
    </xf>
    <xf numFmtId="0" fontId="2" fillId="2" borderId="7" xfId="0" applyNumberFormat="1" applyFont="1" applyFill="1" applyBorder="1" applyAlignment="1">
      <alignment vertical="top"/>
    </xf>
    <xf numFmtId="0" fontId="5" fillId="2" borderId="3" xfId="0" applyNumberFormat="1" applyFont="1" applyFill="1" applyBorder="1" applyAlignment="1">
      <alignment horizontal="right" vertical="top" readingOrder="1"/>
    </xf>
    <xf numFmtId="0" fontId="5" fillId="2" borderId="3" xfId="0" applyNumberFormat="1" applyFont="1" applyFill="1" applyBorder="1" applyAlignment="1">
      <alignment vertical="top" readingOrder="1"/>
    </xf>
    <xf numFmtId="0" fontId="27" fillId="2" borderId="0" xfId="0" applyFont="1" applyFill="1"/>
    <xf numFmtId="0" fontId="11" fillId="2" borderId="0" xfId="2" applyFont="1" applyFill="1"/>
    <xf numFmtId="167" fontId="29" fillId="2" borderId="0" xfId="2" applyNumberFormat="1" applyFont="1" applyFill="1" applyBorder="1"/>
    <xf numFmtId="167" fontId="29" fillId="2" borderId="0" xfId="1" applyNumberFormat="1" applyFont="1" applyFill="1" applyBorder="1" applyAlignment="1" applyProtection="1"/>
    <xf numFmtId="166" fontId="7" fillId="4" borderId="9" xfId="7" applyNumberFormat="1" applyFont="1" applyFill="1" applyBorder="1"/>
    <xf numFmtId="167" fontId="30" fillId="2" borderId="0" xfId="2" applyNumberFormat="1" applyFont="1" applyFill="1" applyBorder="1"/>
    <xf numFmtId="0" fontId="30" fillId="2" borderId="0" xfId="2" applyFont="1" applyFill="1" applyBorder="1"/>
    <xf numFmtId="168" fontId="31" fillId="2" borderId="0" xfId="5" applyNumberFormat="1" applyFont="1" applyFill="1" applyBorder="1" applyAlignment="1" applyProtection="1"/>
    <xf numFmtId="0" fontId="31" fillId="2" borderId="0" xfId="2" applyFont="1" applyFill="1" applyBorder="1"/>
    <xf numFmtId="164" fontId="31" fillId="2" borderId="0" xfId="1" applyNumberFormat="1" applyFont="1" applyFill="1" applyBorder="1"/>
    <xf numFmtId="164" fontId="31" fillId="2" borderId="0" xfId="4" applyNumberFormat="1" applyFont="1" applyFill="1" applyBorder="1" applyAlignment="1" applyProtection="1"/>
    <xf numFmtId="167" fontId="31" fillId="2" borderId="0" xfId="2" applyNumberFormat="1" applyFont="1" applyFill="1" applyBorder="1"/>
    <xf numFmtId="0" fontId="6" fillId="4" borderId="9" xfId="2" applyFont="1" applyFill="1" applyBorder="1" applyAlignment="1">
      <alignment horizontal="center" vertical="center"/>
    </xf>
    <xf numFmtId="9" fontId="7" fillId="4" borderId="9" xfId="7" applyNumberFormat="1" applyFont="1" applyFill="1" applyBorder="1"/>
    <xf numFmtId="0" fontId="13" fillId="4" borderId="9" xfId="2" applyFont="1" applyFill="1" applyBorder="1"/>
    <xf numFmtId="166" fontId="12" fillId="4" borderId="9" xfId="7" applyNumberFormat="1" applyFont="1" applyFill="1" applyBorder="1"/>
    <xf numFmtId="166" fontId="12" fillId="4" borderId="9" xfId="7" applyNumberFormat="1" applyFont="1" applyFill="1" applyBorder="1" applyAlignment="1" applyProtection="1"/>
    <xf numFmtId="9" fontId="12" fillId="2" borderId="9" xfId="7" applyFont="1" applyFill="1" applyBorder="1" applyAlignment="1" applyProtection="1"/>
    <xf numFmtId="0" fontId="7" fillId="2" borderId="9" xfId="2" applyFont="1" applyFill="1" applyBorder="1"/>
    <xf numFmtId="168" fontId="7" fillId="4" borderId="1" xfId="2" applyNumberFormat="1" applyFont="1" applyFill="1" applyBorder="1"/>
    <xf numFmtId="0" fontId="11" fillId="10" borderId="1" xfId="2" applyFont="1" applyFill="1" applyBorder="1" applyAlignment="1">
      <alignment horizontal="center"/>
    </xf>
    <xf numFmtId="0" fontId="11" fillId="10" borderId="1" xfId="0" applyFont="1" applyFill="1" applyBorder="1"/>
    <xf numFmtId="0" fontId="28" fillId="10" borderId="1" xfId="0" applyFont="1" applyFill="1" applyBorder="1" applyAlignment="1">
      <alignment horizontal="center"/>
    </xf>
    <xf numFmtId="3" fontId="11" fillId="10" borderId="1" xfId="0" applyNumberFormat="1" applyFont="1" applyFill="1" applyBorder="1" applyAlignment="1">
      <alignment horizontal="center" vertical="center"/>
    </xf>
    <xf numFmtId="0" fontId="11" fillId="10" borderId="1" xfId="0" applyNumberFormat="1" applyFont="1" applyFill="1" applyBorder="1" applyAlignment="1">
      <alignment horizontal="center" vertical="top"/>
    </xf>
    <xf numFmtId="0" fontId="21" fillId="10" borderId="1" xfId="0" applyFont="1" applyFill="1" applyBorder="1" applyAlignment="1">
      <alignment horizontal="center" vertical="top" readingOrder="1"/>
    </xf>
    <xf numFmtId="167" fontId="11" fillId="10" borderId="1" xfId="1" applyNumberFormat="1" applyFont="1" applyFill="1" applyBorder="1" applyAlignment="1">
      <alignment vertical="center"/>
    </xf>
    <xf numFmtId="167" fontId="11" fillId="10" borderId="1" xfId="1" applyNumberFormat="1" applyFont="1" applyFill="1" applyBorder="1" applyAlignment="1" applyProtection="1"/>
    <xf numFmtId="167" fontId="7" fillId="10" borderId="1" xfId="1" applyNumberFormat="1" applyFont="1" applyFill="1" applyBorder="1" applyAlignment="1" applyProtection="1"/>
    <xf numFmtId="0" fontId="7" fillId="10" borderId="1" xfId="2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/>
    </xf>
    <xf numFmtId="2" fontId="7" fillId="10" borderId="1" xfId="0" applyNumberFormat="1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 vertical="top" readingOrder="1"/>
    </xf>
    <xf numFmtId="167" fontId="7" fillId="10" borderId="1" xfId="1" applyNumberFormat="1" applyFont="1" applyFill="1" applyBorder="1" applyAlignment="1">
      <alignment vertical="center"/>
    </xf>
    <xf numFmtId="0" fontId="7" fillId="10" borderId="1" xfId="0" applyNumberFormat="1" applyFont="1" applyFill="1" applyBorder="1" applyAlignment="1">
      <alignment horizontal="center" vertical="top"/>
    </xf>
    <xf numFmtId="0" fontId="6" fillId="10" borderId="1" xfId="0" applyNumberFormat="1" applyFont="1" applyFill="1" applyBorder="1" applyAlignment="1">
      <alignment horizontal="center" vertical="top"/>
    </xf>
    <xf numFmtId="167" fontId="6" fillId="10" borderId="1" xfId="1" applyNumberFormat="1" applyFont="1" applyFill="1" applyBorder="1" applyAlignment="1" applyProtection="1"/>
    <xf numFmtId="0" fontId="7" fillId="2" borderId="0" xfId="0" applyFont="1" applyFill="1" applyAlignment="1">
      <alignment horizontal="left" vertical="center" wrapText="1"/>
    </xf>
    <xf numFmtId="0" fontId="7" fillId="2" borderId="0" xfId="0" quotePrefix="1" applyFont="1" applyFill="1" applyAlignment="1">
      <alignment horizontal="left" vertical="center" wrapText="1"/>
    </xf>
    <xf numFmtId="0" fontId="7" fillId="2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readingOrder="1"/>
    </xf>
    <xf numFmtId="0" fontId="19" fillId="3" borderId="1" xfId="0" applyNumberFormat="1" applyFont="1" applyFill="1" applyBorder="1" applyAlignment="1">
      <alignment horizontal="center" vertical="top" wrapText="1" readingOrder="1"/>
    </xf>
    <xf numFmtId="0" fontId="5" fillId="3" borderId="1" xfId="0" applyNumberFormat="1" applyFont="1" applyFill="1" applyBorder="1" applyAlignment="1">
      <alignment horizontal="center" vertical="top" readingOrder="1"/>
    </xf>
    <xf numFmtId="0" fontId="32" fillId="2" borderId="1" xfId="0" applyFont="1" applyFill="1" applyBorder="1" applyAlignment="1">
      <alignment vertical="top" readingOrder="1"/>
    </xf>
    <xf numFmtId="0" fontId="0" fillId="2" borderId="1" xfId="0" applyFont="1" applyFill="1" applyBorder="1"/>
    <xf numFmtId="0" fontId="24" fillId="0" borderId="3" xfId="0" applyNumberFormat="1" applyFont="1" applyFill="1" applyBorder="1" applyAlignment="1">
      <alignment vertical="top" readingOrder="1"/>
    </xf>
    <xf numFmtId="0" fontId="5" fillId="4" borderId="5" xfId="0" applyNumberFormat="1" applyFont="1" applyFill="1" applyBorder="1" applyAlignment="1">
      <alignment vertical="top" readingOrder="1"/>
    </xf>
    <xf numFmtId="0" fontId="2" fillId="4" borderId="6" xfId="0" applyNumberFormat="1" applyFont="1" applyFill="1" applyBorder="1" applyAlignment="1">
      <alignment vertical="top"/>
    </xf>
    <xf numFmtId="0" fontId="21" fillId="4" borderId="1" xfId="0" applyNumberFormat="1" applyFont="1" applyFill="1" applyBorder="1" applyAlignment="1">
      <alignment horizontal="right" vertical="top" readingOrder="1"/>
    </xf>
    <xf numFmtId="0" fontId="5" fillId="4" borderId="1" xfId="0" applyNumberFormat="1" applyFont="1" applyFill="1" applyBorder="1" applyAlignment="1">
      <alignment horizontal="right" vertical="top" readingOrder="1"/>
    </xf>
    <xf numFmtId="0" fontId="5" fillId="4" borderId="1" xfId="0" applyNumberFormat="1" applyFont="1" applyFill="1" applyBorder="1" applyAlignment="1">
      <alignment vertical="top" readingOrder="1"/>
    </xf>
    <xf numFmtId="0" fontId="2" fillId="4" borderId="1" xfId="0" applyFont="1" applyFill="1" applyBorder="1"/>
    <xf numFmtId="0" fontId="4" fillId="4" borderId="1" xfId="0" quotePrefix="1" applyFont="1" applyFill="1" applyBorder="1" applyAlignment="1">
      <alignment horizontal="center"/>
    </xf>
    <xf numFmtId="0" fontId="24" fillId="2" borderId="4" xfId="0" applyNumberFormat="1" applyFont="1" applyFill="1" applyBorder="1" applyAlignment="1">
      <alignment vertical="top" wrapText="1" readingOrder="1"/>
    </xf>
    <xf numFmtId="0" fontId="20" fillId="2" borderId="1" xfId="0" applyNumberFormat="1" applyFont="1" applyFill="1" applyBorder="1" applyAlignment="1">
      <alignment vertical="top" wrapText="1" readingOrder="1"/>
    </xf>
    <xf numFmtId="0" fontId="20" fillId="2" borderId="1" xfId="0" applyNumberFormat="1" applyFont="1" applyFill="1" applyBorder="1" applyAlignment="1">
      <alignment horizontal="right" vertical="top" wrapText="1" readingOrder="1"/>
    </xf>
    <xf numFmtId="0" fontId="23" fillId="2" borderId="1" xfId="0" applyNumberFormat="1" applyFont="1" applyFill="1" applyBorder="1" applyAlignment="1">
      <alignment vertical="top" wrapText="1" readingOrder="1"/>
    </xf>
    <xf numFmtId="0" fontId="24" fillId="2" borderId="3" xfId="0" applyNumberFormat="1" applyFont="1" applyFill="1" applyBorder="1" applyAlignment="1">
      <alignment vertical="top" readingOrder="1"/>
    </xf>
    <xf numFmtId="0" fontId="5" fillId="4" borderId="1" xfId="0" applyFont="1" applyFill="1" applyBorder="1" applyAlignment="1">
      <alignment vertical="top" readingOrder="1"/>
    </xf>
    <xf numFmtId="0" fontId="5" fillId="4" borderId="1" xfId="0" applyFont="1" applyFill="1" applyBorder="1" applyAlignment="1">
      <alignment horizontal="right" vertical="top" readingOrder="1"/>
    </xf>
    <xf numFmtId="0" fontId="4" fillId="4" borderId="1" xfId="0" applyFont="1" applyFill="1" applyBorder="1"/>
    <xf numFmtId="0" fontId="19" fillId="4" borderId="1" xfId="0" applyNumberFormat="1" applyFont="1" applyFill="1" applyBorder="1" applyAlignment="1">
      <alignment vertical="top" wrapText="1" readingOrder="1"/>
    </xf>
    <xf numFmtId="0" fontId="2" fillId="4" borderId="1" xfId="0" applyNumberFormat="1" applyFont="1" applyFill="1" applyBorder="1" applyAlignment="1">
      <alignment vertical="top" wrapText="1"/>
    </xf>
    <xf numFmtId="0" fontId="19" fillId="4" borderId="1" xfId="0" applyNumberFormat="1" applyFont="1" applyFill="1" applyBorder="1" applyAlignment="1">
      <alignment horizontal="right" vertical="top" wrapText="1" readingOrder="1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9" fillId="9" borderId="1" xfId="0" applyNumberFormat="1" applyFont="1" applyFill="1" applyBorder="1" applyAlignment="1">
      <alignment horizontal="center" vertical="center" wrapText="1" readingOrder="1"/>
    </xf>
    <xf numFmtId="0" fontId="19" fillId="9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19" fillId="4" borderId="1" xfId="0" applyNumberFormat="1" applyFont="1" applyFill="1" applyBorder="1" applyAlignment="1">
      <alignment horizontal="center" vertical="center" wrapText="1" readingOrder="1"/>
    </xf>
    <xf numFmtId="0" fontId="19" fillId="0" borderId="1" xfId="0" applyNumberFormat="1" applyFont="1" applyFill="1" applyBorder="1" applyAlignment="1">
      <alignment horizontal="left" vertical="center" wrapText="1" readingOrder="1"/>
    </xf>
    <xf numFmtId="0" fontId="20" fillId="0" borderId="1" xfId="0" applyNumberFormat="1" applyFont="1" applyFill="1" applyBorder="1" applyAlignment="1">
      <alignment horizontal="left" vertical="center" wrapText="1" readingOrder="1"/>
    </xf>
    <xf numFmtId="0" fontId="2" fillId="4" borderId="1" xfId="0" applyNumberFormat="1" applyFont="1" applyFill="1" applyBorder="1" applyAlignment="1">
      <alignment horizontal="left" vertical="center" wrapText="1"/>
    </xf>
    <xf numFmtId="0" fontId="19" fillId="4" borderId="1" xfId="0" applyNumberFormat="1" applyFont="1" applyFill="1" applyBorder="1" applyAlignment="1">
      <alignment horizontal="left" vertical="center" readingOrder="1"/>
    </xf>
    <xf numFmtId="0" fontId="4" fillId="4" borderId="1" xfId="0" quotePrefix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/>
    <xf numFmtId="0" fontId="5" fillId="11" borderId="1" xfId="0" applyFont="1" applyFill="1" applyBorder="1" applyAlignment="1">
      <alignment horizontal="right" vertical="top" readingOrder="1"/>
    </xf>
    <xf numFmtId="0" fontId="5" fillId="11" borderId="1" xfId="0" quotePrefix="1" applyFont="1" applyFill="1" applyBorder="1" applyAlignment="1">
      <alignment horizontal="right" vertical="top" readingOrder="1"/>
    </xf>
  </cellXfs>
  <cellStyles count="9">
    <cellStyle name="Komma" xfId="1" builtinId="3"/>
    <cellStyle name="Normal" xfId="0" builtinId="0"/>
    <cellStyle name="Normal 2" xfId="6"/>
    <cellStyle name="Normal 5" xfId="2"/>
    <cellStyle name="Normal 6" xfId="4"/>
    <cellStyle name="Prosent" xfId="7" builtinId="5"/>
    <cellStyle name="Prosent 4" xfId="3"/>
    <cellStyle name="Tusenskille 3" xfId="5"/>
    <cellStyle name="Valuta" xfId="8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DCDCDC"/>
      <rgbColor rgb="00F5F5F5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a.nif.no/Mvc5/Org/Index/711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tabSelected="1" zoomScale="90" zoomScaleNormal="90" workbookViewId="0"/>
  </sheetViews>
  <sheetFormatPr baseColWidth="10" defaultColWidth="11.44140625" defaultRowHeight="15.6" x14ac:dyDescent="0.3"/>
  <cols>
    <col min="1" max="1" width="3.33203125" style="10" bestFit="1" customWidth="1"/>
    <col min="2" max="2" width="37.6640625" style="1" customWidth="1"/>
    <col min="3" max="3" width="12.44140625" style="1" bestFit="1" customWidth="1"/>
    <col min="4" max="4" width="13.5546875" style="1" bestFit="1" customWidth="1"/>
    <col min="5" max="5" width="12.44140625" style="1" hidden="1" customWidth="1"/>
    <col min="6" max="6" width="13" style="10" customWidth="1"/>
    <col min="7" max="7" width="12.77734375" style="10" customWidth="1"/>
    <col min="8" max="8" width="18.88671875" style="1" bestFit="1" customWidth="1"/>
    <col min="9" max="9" width="15.77734375" style="10" customWidth="1"/>
    <col min="10" max="10" width="13.33203125" style="10" customWidth="1"/>
    <col min="11" max="11" width="15.5546875" style="1" customWidth="1"/>
    <col min="12" max="12" width="24" style="1" bestFit="1" customWidth="1"/>
    <col min="13" max="13" width="18.77734375" style="5" bestFit="1" customWidth="1"/>
    <col min="14" max="14" width="21.77734375" style="1" bestFit="1" customWidth="1"/>
    <col min="15" max="15" width="16.44140625" style="11" bestFit="1" customWidth="1"/>
    <col min="16" max="16" width="21.33203125" style="11" bestFit="1" customWidth="1"/>
    <col min="17" max="17" width="20.33203125" style="12" bestFit="1" customWidth="1"/>
    <col min="18" max="18" width="19.21875" style="1" hidden="1" customWidth="1"/>
    <col min="19" max="19" width="19.44140625" style="50" hidden="1" customWidth="1"/>
    <col min="20" max="20" width="17.109375" style="50" hidden="1" customWidth="1"/>
    <col min="21" max="16384" width="11.44140625" style="1"/>
  </cols>
  <sheetData>
    <row r="1" spans="2:20" ht="18" x14ac:dyDescent="0.35">
      <c r="B1" s="162" t="s">
        <v>544</v>
      </c>
      <c r="M1" s="1"/>
    </row>
    <row r="2" spans="2:20" x14ac:dyDescent="0.3">
      <c r="B2" s="9"/>
      <c r="N2" s="62">
        <f>M3/7655</f>
        <v>493.51482691051598</v>
      </c>
    </row>
    <row r="3" spans="2:20" ht="34.799999999999997" customHeight="1" x14ac:dyDescent="0.3">
      <c r="B3" s="200" t="s">
        <v>95</v>
      </c>
      <c r="C3" s="200"/>
      <c r="D3" s="200"/>
      <c r="E3" s="200"/>
      <c r="F3" s="200"/>
      <c r="G3" s="200"/>
      <c r="H3" s="200"/>
      <c r="K3" s="174" t="s">
        <v>83</v>
      </c>
      <c r="L3" s="31" t="s">
        <v>85</v>
      </c>
      <c r="M3" s="91">
        <v>3777856</v>
      </c>
      <c r="N3" s="90" t="s">
        <v>82</v>
      </c>
      <c r="P3" s="29"/>
    </row>
    <row r="4" spans="2:20" ht="22.2" customHeight="1" x14ac:dyDescent="0.3">
      <c r="B4" s="45" t="s">
        <v>89</v>
      </c>
      <c r="K4" s="175">
        <f>M4/M3</f>
        <v>0.33333333333333331</v>
      </c>
      <c r="L4" s="92" t="s">
        <v>63</v>
      </c>
      <c r="M4" s="93">
        <f>M3/3</f>
        <v>1259285.3333333333</v>
      </c>
      <c r="N4" s="94">
        <f>M4/C81</f>
        <v>504.72358049432194</v>
      </c>
      <c r="P4" s="29"/>
      <c r="R4" s="12"/>
      <c r="S4" s="12"/>
      <c r="T4" s="12"/>
    </row>
    <row r="5" spans="2:20" ht="55.8" customHeight="1" x14ac:dyDescent="0.3">
      <c r="B5" s="203" t="s">
        <v>103</v>
      </c>
      <c r="C5" s="203"/>
      <c r="D5" s="203"/>
      <c r="E5" s="203"/>
      <c r="F5" s="203"/>
      <c r="G5" s="203"/>
      <c r="H5" s="203"/>
      <c r="K5" s="175">
        <f>M5/M3</f>
        <v>0.55702776036637369</v>
      </c>
      <c r="L5" s="92" t="s">
        <v>64</v>
      </c>
      <c r="M5" s="93">
        <f>M3-M4-M6-M7</f>
        <v>2104370.666666667</v>
      </c>
      <c r="N5" s="94">
        <f>M5/D81</f>
        <v>1094.3165193274399</v>
      </c>
      <c r="P5" s="30"/>
      <c r="R5" s="13"/>
      <c r="S5" s="12"/>
      <c r="T5" s="12"/>
    </row>
    <row r="6" spans="2:20" ht="22.2" customHeight="1" x14ac:dyDescent="0.3">
      <c r="B6" s="36"/>
      <c r="K6" s="166">
        <f>M6/M3</f>
        <v>1.2440918870385743E-2</v>
      </c>
      <c r="L6" s="92" t="s">
        <v>91</v>
      </c>
      <c r="M6" s="95">
        <v>47000</v>
      </c>
      <c r="N6" s="96"/>
      <c r="O6" s="164"/>
      <c r="P6" s="164"/>
      <c r="R6" s="13"/>
      <c r="S6" s="12"/>
      <c r="T6" s="12"/>
    </row>
    <row r="7" spans="2:20" ht="22.2" customHeight="1" x14ac:dyDescent="0.3">
      <c r="B7" s="36"/>
      <c r="K7" s="175">
        <f>M7/M3</f>
        <v>9.7197987429907332E-2</v>
      </c>
      <c r="L7" s="92" t="s">
        <v>96</v>
      </c>
      <c r="M7" s="93">
        <f>M14</f>
        <v>367200</v>
      </c>
      <c r="N7" s="97"/>
      <c r="O7" s="164"/>
      <c r="P7" s="164"/>
    </row>
    <row r="8" spans="2:20" ht="17.399999999999999" customHeight="1" x14ac:dyDescent="0.3">
      <c r="B8" s="36"/>
      <c r="K8" s="176" t="s">
        <v>102</v>
      </c>
      <c r="L8" s="98"/>
      <c r="M8" s="95"/>
      <c r="N8" s="99"/>
      <c r="O8" s="167">
        <v>2022</v>
      </c>
      <c r="P8" s="168">
        <v>2021</v>
      </c>
    </row>
    <row r="9" spans="2:20" x14ac:dyDescent="0.3">
      <c r="B9" s="102" t="s">
        <v>87</v>
      </c>
      <c r="C9" s="102" t="s">
        <v>0</v>
      </c>
      <c r="D9" s="102" t="s">
        <v>1</v>
      </c>
      <c r="E9" s="102"/>
      <c r="F9" s="102" t="s">
        <v>88</v>
      </c>
      <c r="G9" s="103" t="s">
        <v>104</v>
      </c>
      <c r="H9" s="52"/>
      <c r="I9" s="53"/>
      <c r="J9" s="53"/>
      <c r="K9" s="101">
        <f>M9/M3</f>
        <v>5.0293076284538109E-3</v>
      </c>
      <c r="L9" s="98" t="s">
        <v>101</v>
      </c>
      <c r="M9" s="181">
        <v>19000</v>
      </c>
      <c r="N9" s="98"/>
      <c r="O9" s="169">
        <v>42</v>
      </c>
      <c r="P9" s="170"/>
      <c r="R9" s="15"/>
    </row>
    <row r="10" spans="2:20" x14ac:dyDescent="0.3">
      <c r="B10" s="84" t="s">
        <v>61</v>
      </c>
      <c r="C10" s="85">
        <v>1090</v>
      </c>
      <c r="D10" s="85">
        <v>1405</v>
      </c>
      <c r="E10" s="85"/>
      <c r="F10" s="86">
        <f>C10+D10</f>
        <v>2495</v>
      </c>
      <c r="G10" s="87">
        <f>F10/F12</f>
        <v>0.56460737723466847</v>
      </c>
      <c r="H10" s="54"/>
      <c r="I10" s="55"/>
      <c r="J10" s="55"/>
      <c r="K10" s="177">
        <f>M10/M3</f>
        <v>2.6258279828558845E-2</v>
      </c>
      <c r="L10" s="92" t="s">
        <v>65</v>
      </c>
      <c r="M10" s="95">
        <v>99200</v>
      </c>
      <c r="N10" s="100">
        <f>M10/F81</f>
        <v>800</v>
      </c>
      <c r="O10" s="169">
        <v>86000</v>
      </c>
      <c r="P10" s="171">
        <v>60000</v>
      </c>
    </row>
    <row r="11" spans="2:20" x14ac:dyDescent="0.3">
      <c r="B11" s="84" t="s">
        <v>62</v>
      </c>
      <c r="C11" s="85">
        <v>813</v>
      </c>
      <c r="D11" s="85">
        <v>1111</v>
      </c>
      <c r="E11" s="85"/>
      <c r="F11" s="86">
        <f>C11+D11</f>
        <v>1924</v>
      </c>
      <c r="G11" s="87">
        <f>F11/F12</f>
        <v>0.43539262276533153</v>
      </c>
      <c r="H11" s="56"/>
      <c r="I11" s="56"/>
      <c r="J11" s="56"/>
      <c r="K11" s="178">
        <f>M11/M3</f>
        <v>3.9705060224635345E-2</v>
      </c>
      <c r="L11" s="92" t="s">
        <v>66</v>
      </c>
      <c r="M11" s="95">
        <v>150000</v>
      </c>
      <c r="N11" s="100">
        <f>M11/G81</f>
        <v>25000</v>
      </c>
      <c r="O11" s="169">
        <v>175000</v>
      </c>
      <c r="P11" s="172">
        <v>8000</v>
      </c>
    </row>
    <row r="12" spans="2:20" x14ac:dyDescent="0.3">
      <c r="B12" s="88" t="s">
        <v>60</v>
      </c>
      <c r="C12" s="89">
        <f>SUM(C10:C11)</f>
        <v>1903</v>
      </c>
      <c r="D12" s="89">
        <f>SUM(D10:D11)</f>
        <v>2516</v>
      </c>
      <c r="E12" s="89"/>
      <c r="F12" s="86">
        <f>SUM(F10:F11)</f>
        <v>4419</v>
      </c>
      <c r="G12" s="87"/>
      <c r="H12" s="54"/>
      <c r="I12" s="54"/>
      <c r="J12" s="54"/>
      <c r="K12" s="178">
        <f>M12/M3</f>
        <v>2.6205339748259331E-2</v>
      </c>
      <c r="L12" s="92" t="s">
        <v>67</v>
      </c>
      <c r="M12" s="95">
        <v>99000</v>
      </c>
      <c r="N12" s="100">
        <v>3000</v>
      </c>
      <c r="O12" s="169">
        <v>103000</v>
      </c>
      <c r="P12" s="172">
        <f>41*2000</f>
        <v>82000</v>
      </c>
    </row>
    <row r="13" spans="2:20" x14ac:dyDescent="0.3">
      <c r="B13" s="59"/>
      <c r="C13" s="32"/>
      <c r="D13" s="32"/>
      <c r="E13" s="32"/>
      <c r="F13" s="60"/>
      <c r="G13" s="61"/>
      <c r="H13" s="57"/>
      <c r="I13" s="58"/>
      <c r="J13" s="58"/>
      <c r="K13" s="179"/>
      <c r="L13" s="18"/>
      <c r="M13" s="6"/>
      <c r="N13" s="20"/>
      <c r="O13" s="172"/>
      <c r="P13" s="173"/>
    </row>
    <row r="14" spans="2:20" x14ac:dyDescent="0.3">
      <c r="B14" s="37"/>
      <c r="C14" s="2"/>
      <c r="D14" s="2"/>
      <c r="E14" s="2"/>
      <c r="F14" s="21"/>
      <c r="G14" s="21"/>
      <c r="H14" s="2"/>
      <c r="I14" s="21"/>
      <c r="J14" s="21"/>
      <c r="K14" s="180"/>
      <c r="L14" s="18"/>
      <c r="M14" s="7">
        <f>SUM(M9:M13)</f>
        <v>367200</v>
      </c>
      <c r="N14" s="4"/>
      <c r="O14" s="165"/>
      <c r="P14" s="164"/>
    </row>
    <row r="15" spans="2:20" x14ac:dyDescent="0.3">
      <c r="B15" s="37"/>
      <c r="C15" s="2"/>
      <c r="D15" s="2"/>
      <c r="E15" s="2"/>
      <c r="F15" s="21"/>
      <c r="G15" s="21"/>
      <c r="H15" s="2"/>
      <c r="I15" s="21"/>
      <c r="J15" s="21"/>
      <c r="L15" s="18" t="s">
        <v>68</v>
      </c>
      <c r="M15" s="7">
        <f>M3</f>
        <v>3777856</v>
      </c>
      <c r="N15" s="18"/>
      <c r="O15" s="22"/>
    </row>
    <row r="16" spans="2:20" x14ac:dyDescent="0.3">
      <c r="B16" s="201"/>
      <c r="C16" s="201"/>
      <c r="D16" s="201"/>
      <c r="E16" s="201"/>
      <c r="F16" s="201"/>
      <c r="G16" s="201"/>
      <c r="H16" s="201"/>
      <c r="I16" s="201"/>
      <c r="J16" s="201"/>
      <c r="K16" s="202"/>
      <c r="L16" s="17" t="s">
        <v>93</v>
      </c>
      <c r="M16" s="7">
        <f>Q81-M3</f>
        <v>0</v>
      </c>
      <c r="N16" s="18"/>
      <c r="O16" s="19"/>
    </row>
    <row r="17" spans="1:20" x14ac:dyDescent="0.3">
      <c r="B17" s="37"/>
      <c r="C17" s="2"/>
      <c r="D17" s="2"/>
      <c r="E17" s="2"/>
      <c r="F17" s="21"/>
      <c r="G17" s="21"/>
      <c r="H17" s="2"/>
      <c r="I17" s="21"/>
      <c r="J17" s="21"/>
      <c r="L17" s="18"/>
      <c r="M17" s="6"/>
      <c r="N17" s="18"/>
      <c r="O17" s="22"/>
    </row>
    <row r="18" spans="1:20" x14ac:dyDescent="0.3">
      <c r="B18" s="14"/>
      <c r="C18" s="2"/>
      <c r="D18" s="2"/>
      <c r="E18" s="2"/>
      <c r="F18" s="21"/>
      <c r="G18" s="21"/>
      <c r="H18" s="2"/>
      <c r="I18" s="21"/>
      <c r="J18" s="21"/>
      <c r="L18" s="18" t="s">
        <v>69</v>
      </c>
      <c r="M18" s="6">
        <f>M5</f>
        <v>2104370.666666667</v>
      </c>
      <c r="N18" s="18" t="s">
        <v>70</v>
      </c>
      <c r="O18" s="22"/>
    </row>
    <row r="19" spans="1:20" x14ac:dyDescent="0.3">
      <c r="B19" s="14"/>
      <c r="C19" s="2"/>
      <c r="D19" s="2"/>
      <c r="E19" s="2"/>
      <c r="F19" s="21"/>
      <c r="G19" s="21"/>
      <c r="H19" s="2"/>
      <c r="I19" s="21"/>
      <c r="J19" s="21"/>
      <c r="L19" s="18" t="s">
        <v>71</v>
      </c>
      <c r="M19" s="6">
        <f>M4</f>
        <v>1259285.3333333333</v>
      </c>
      <c r="N19" s="18" t="s">
        <v>81</v>
      </c>
      <c r="O19" s="23"/>
    </row>
    <row r="20" spans="1:20" x14ac:dyDescent="0.3">
      <c r="B20" s="2"/>
      <c r="C20" s="24"/>
      <c r="D20" s="24"/>
      <c r="E20" s="24"/>
      <c r="F20" s="25"/>
      <c r="G20" s="25"/>
      <c r="H20" s="24"/>
      <c r="I20" s="21"/>
      <c r="J20" s="21"/>
      <c r="O20" s="23"/>
    </row>
    <row r="21" spans="1:20" s="27" customFormat="1" ht="46.8" x14ac:dyDescent="0.3">
      <c r="A21" s="78"/>
      <c r="B21" s="79" t="s">
        <v>84</v>
      </c>
      <c r="C21" s="33" t="s">
        <v>61</v>
      </c>
      <c r="D21" s="31" t="s">
        <v>62</v>
      </c>
      <c r="E21" s="31" t="s">
        <v>60</v>
      </c>
      <c r="F21" s="38" t="s">
        <v>78</v>
      </c>
      <c r="G21" s="39" t="s">
        <v>79</v>
      </c>
      <c r="H21" s="39" t="s">
        <v>77</v>
      </c>
      <c r="I21" s="75" t="s">
        <v>90</v>
      </c>
      <c r="J21" s="46" t="s">
        <v>100</v>
      </c>
      <c r="K21" s="68" t="s">
        <v>91</v>
      </c>
      <c r="L21" s="69" t="s">
        <v>78</v>
      </c>
      <c r="M21" s="70" t="s">
        <v>79</v>
      </c>
      <c r="N21" s="71" t="s">
        <v>77</v>
      </c>
      <c r="O21" s="72" t="s">
        <v>71</v>
      </c>
      <c r="P21" s="72" t="s">
        <v>69</v>
      </c>
      <c r="Q21" s="51" t="s">
        <v>92</v>
      </c>
      <c r="R21" s="40" t="s">
        <v>80</v>
      </c>
      <c r="S21" s="63" t="s">
        <v>94</v>
      </c>
      <c r="T21" s="74" t="s">
        <v>98</v>
      </c>
    </row>
    <row r="22" spans="1:20" x14ac:dyDescent="0.3">
      <c r="A22" s="80">
        <v>1</v>
      </c>
      <c r="B22" s="81" t="s">
        <v>2</v>
      </c>
      <c r="C22" s="49">
        <v>4</v>
      </c>
      <c r="D22" s="49">
        <v>11</v>
      </c>
      <c r="E22" s="34">
        <f t="shared" ref="E22:E53" si="0">C22+D22</f>
        <v>15</v>
      </c>
      <c r="F22" s="34"/>
      <c r="G22" s="34">
        <v>1</v>
      </c>
      <c r="H22" s="41"/>
      <c r="I22" s="76">
        <v>65</v>
      </c>
      <c r="J22" s="65"/>
      <c r="K22" s="73">
        <v>1000</v>
      </c>
      <c r="L22" s="47">
        <f t="shared" ref="L22:L53" si="1">IF(F22=0,0,$M$10/$F$81*F22)</f>
        <v>0</v>
      </c>
      <c r="M22" s="47">
        <f t="shared" ref="M22:M53" si="2">IF(G22=0,0,$M$11/$G$81*G22)</f>
        <v>25000</v>
      </c>
      <c r="N22" s="47">
        <f t="shared" ref="N22:N53" si="3">IF(H22=0,0,$M$12/$H$81*H22)</f>
        <v>0</v>
      </c>
      <c r="O22" s="47">
        <f t="shared" ref="O22:O53" si="4">IF(C22=0,0,$M$19/$C$81*C22)</f>
        <v>2018.8943219772877</v>
      </c>
      <c r="P22" s="47">
        <f t="shared" ref="P22:P53" si="5">IF(D22=0,0,$M$18/$D$81*D22)</f>
        <v>12037.481712601839</v>
      </c>
      <c r="Q22" s="48">
        <f>ROUND(SUM(J22:P22),0)</f>
        <v>40056</v>
      </c>
      <c r="R22" s="20">
        <f t="shared" ref="R22:R53" si="6">Q22-L22</f>
        <v>40056</v>
      </c>
      <c r="S22" s="64">
        <f t="shared" ref="S22:S53" si="7">Q22-T22</f>
        <v>-27486</v>
      </c>
      <c r="T22" s="20">
        <v>67542</v>
      </c>
    </row>
    <row r="23" spans="1:20" x14ac:dyDescent="0.3">
      <c r="A23" s="80">
        <v>2</v>
      </c>
      <c r="B23" s="81" t="s">
        <v>3</v>
      </c>
      <c r="C23" s="49">
        <v>2</v>
      </c>
      <c r="D23" s="49">
        <v>3</v>
      </c>
      <c r="E23" s="34">
        <f t="shared" si="0"/>
        <v>5</v>
      </c>
      <c r="F23" s="34"/>
      <c r="G23" s="34"/>
      <c r="H23" s="42">
        <v>0</v>
      </c>
      <c r="I23" s="76">
        <v>93</v>
      </c>
      <c r="J23" s="65"/>
      <c r="K23" s="73">
        <v>1000</v>
      </c>
      <c r="L23" s="47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1009.4471609886439</v>
      </c>
      <c r="P23" s="47">
        <f t="shared" si="5"/>
        <v>3282.9495579823197</v>
      </c>
      <c r="Q23" s="48">
        <f t="shared" ref="Q23:Q80" si="8">ROUND(SUM(J23:P23),0)</f>
        <v>5292</v>
      </c>
      <c r="R23" s="20">
        <f t="shared" si="6"/>
        <v>5292</v>
      </c>
      <c r="S23" s="64">
        <f t="shared" si="7"/>
        <v>1514</v>
      </c>
      <c r="T23" s="20">
        <v>3778</v>
      </c>
    </row>
    <row r="24" spans="1:20" x14ac:dyDescent="0.3">
      <c r="A24" s="80">
        <v>3</v>
      </c>
      <c r="B24" s="81" t="s">
        <v>4</v>
      </c>
      <c r="C24" s="49">
        <v>7</v>
      </c>
      <c r="D24" s="49">
        <v>19</v>
      </c>
      <c r="E24" s="34">
        <f t="shared" si="0"/>
        <v>26</v>
      </c>
      <c r="F24" s="34"/>
      <c r="G24" s="34"/>
      <c r="H24" s="42"/>
      <c r="I24" s="76">
        <v>54</v>
      </c>
      <c r="J24" s="65"/>
      <c r="K24" s="73">
        <v>1000</v>
      </c>
      <c r="L24" s="47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3533.0650634602534</v>
      </c>
      <c r="P24" s="47">
        <f t="shared" si="5"/>
        <v>20792.013867221358</v>
      </c>
      <c r="Q24" s="48">
        <f t="shared" si="8"/>
        <v>25325</v>
      </c>
      <c r="R24" s="20">
        <f t="shared" si="6"/>
        <v>25325</v>
      </c>
      <c r="S24" s="64">
        <f t="shared" si="7"/>
        <v>8866</v>
      </c>
      <c r="T24" s="20">
        <v>16459</v>
      </c>
    </row>
    <row r="25" spans="1:20" x14ac:dyDescent="0.3">
      <c r="A25" s="80">
        <v>4</v>
      </c>
      <c r="B25" s="81" t="s">
        <v>5</v>
      </c>
      <c r="C25" s="49">
        <v>0</v>
      </c>
      <c r="D25" s="49">
        <v>1</v>
      </c>
      <c r="E25" s="34">
        <f t="shared" si="0"/>
        <v>1</v>
      </c>
      <c r="F25" s="34"/>
      <c r="G25" s="34"/>
      <c r="H25" s="42"/>
      <c r="I25" s="76">
        <v>31</v>
      </c>
      <c r="J25" s="65"/>
      <c r="K25" s="73">
        <v>0</v>
      </c>
      <c r="L25" s="47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7">
        <f t="shared" si="5"/>
        <v>1094.3165193274399</v>
      </c>
      <c r="Q25" s="48">
        <f t="shared" si="8"/>
        <v>1094</v>
      </c>
      <c r="R25" s="20">
        <f t="shared" si="6"/>
        <v>1094</v>
      </c>
      <c r="S25" s="64">
        <f t="shared" si="7"/>
        <v>-826</v>
      </c>
      <c r="T25" s="20">
        <v>1920</v>
      </c>
    </row>
    <row r="26" spans="1:20" x14ac:dyDescent="0.3">
      <c r="A26" s="80">
        <v>5</v>
      </c>
      <c r="B26" s="81" t="s">
        <v>6</v>
      </c>
      <c r="C26" s="49">
        <v>0</v>
      </c>
      <c r="D26" s="49">
        <v>4</v>
      </c>
      <c r="E26" s="34">
        <f t="shared" si="0"/>
        <v>4</v>
      </c>
      <c r="F26" s="34"/>
      <c r="G26" s="34"/>
      <c r="H26" s="42"/>
      <c r="I26" s="76">
        <v>304</v>
      </c>
      <c r="J26" s="65"/>
      <c r="K26" s="73">
        <v>1000</v>
      </c>
      <c r="L26" s="47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7">
        <f t="shared" si="5"/>
        <v>4377.2660773097596</v>
      </c>
      <c r="Q26" s="48">
        <f t="shared" si="8"/>
        <v>5377</v>
      </c>
      <c r="R26" s="20">
        <f t="shared" si="6"/>
        <v>5377</v>
      </c>
      <c r="S26" s="64">
        <f t="shared" si="7"/>
        <v>577</v>
      </c>
      <c r="T26" s="20">
        <v>4800</v>
      </c>
    </row>
    <row r="27" spans="1:20" x14ac:dyDescent="0.3">
      <c r="A27" s="80">
        <v>6</v>
      </c>
      <c r="B27" s="81" t="s">
        <v>7</v>
      </c>
      <c r="C27" s="49">
        <v>12</v>
      </c>
      <c r="D27" s="49">
        <v>13</v>
      </c>
      <c r="E27" s="34">
        <f t="shared" si="0"/>
        <v>25</v>
      </c>
      <c r="F27" s="34"/>
      <c r="G27" s="34"/>
      <c r="H27" s="42"/>
      <c r="I27" s="76">
        <v>125</v>
      </c>
      <c r="J27" s="65"/>
      <c r="K27" s="73">
        <v>1000</v>
      </c>
      <c r="L27" s="47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6056.6829659318628</v>
      </c>
      <c r="P27" s="47">
        <f t="shared" si="5"/>
        <v>14226.114751256719</v>
      </c>
      <c r="Q27" s="48">
        <f t="shared" si="8"/>
        <v>21283</v>
      </c>
      <c r="R27" s="20">
        <f t="shared" si="6"/>
        <v>21283</v>
      </c>
      <c r="S27" s="64">
        <f t="shared" si="7"/>
        <v>-2995</v>
      </c>
      <c r="T27" s="20">
        <v>24278</v>
      </c>
    </row>
    <row r="28" spans="1:20" x14ac:dyDescent="0.3">
      <c r="A28" s="80">
        <v>7</v>
      </c>
      <c r="B28" s="81" t="s">
        <v>8</v>
      </c>
      <c r="C28" s="49">
        <v>2</v>
      </c>
      <c r="D28" s="49">
        <v>20</v>
      </c>
      <c r="E28" s="34">
        <f t="shared" si="0"/>
        <v>22</v>
      </c>
      <c r="F28" s="34"/>
      <c r="G28" s="34"/>
      <c r="H28" s="42"/>
      <c r="I28" s="76">
        <v>60</v>
      </c>
      <c r="J28" s="65"/>
      <c r="K28" s="73">
        <v>1000</v>
      </c>
      <c r="L28" s="47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1009.4471609886439</v>
      </c>
      <c r="P28" s="47">
        <f t="shared" si="5"/>
        <v>21886.330386548798</v>
      </c>
      <c r="Q28" s="48">
        <f t="shared" si="8"/>
        <v>23896</v>
      </c>
      <c r="R28" s="20">
        <f t="shared" si="6"/>
        <v>23896</v>
      </c>
      <c r="S28" s="64">
        <f t="shared" si="7"/>
        <v>15768</v>
      </c>
      <c r="T28" s="20">
        <v>8128</v>
      </c>
    </row>
    <row r="29" spans="1:20" x14ac:dyDescent="0.3">
      <c r="A29" s="80">
        <v>8</v>
      </c>
      <c r="B29" s="81" t="s">
        <v>9</v>
      </c>
      <c r="C29" s="49">
        <v>255</v>
      </c>
      <c r="D29" s="49">
        <v>183</v>
      </c>
      <c r="E29" s="34">
        <f t="shared" si="0"/>
        <v>438</v>
      </c>
      <c r="F29" s="34"/>
      <c r="G29" s="34"/>
      <c r="H29" s="42">
        <v>2</v>
      </c>
      <c r="I29" s="76">
        <v>622</v>
      </c>
      <c r="J29" s="73">
        <v>1000</v>
      </c>
      <c r="K29" s="73">
        <v>1000</v>
      </c>
      <c r="L29" s="47">
        <f t="shared" si="1"/>
        <v>0</v>
      </c>
      <c r="M29" s="47">
        <f t="shared" si="2"/>
        <v>0</v>
      </c>
      <c r="N29" s="47">
        <f t="shared" si="3"/>
        <v>6000</v>
      </c>
      <c r="O29" s="47">
        <f t="shared" si="4"/>
        <v>128704.5130260521</v>
      </c>
      <c r="P29" s="47">
        <f t="shared" si="5"/>
        <v>200259.92303692151</v>
      </c>
      <c r="Q29" s="48">
        <f t="shared" si="8"/>
        <v>336964</v>
      </c>
      <c r="R29" s="20">
        <f t="shared" si="6"/>
        <v>336964</v>
      </c>
      <c r="S29" s="64">
        <f t="shared" si="7"/>
        <v>29979</v>
      </c>
      <c r="T29" s="20">
        <v>306985</v>
      </c>
    </row>
    <row r="30" spans="1:20" x14ac:dyDescent="0.3">
      <c r="A30" s="80">
        <v>9</v>
      </c>
      <c r="B30" s="81" t="s">
        <v>10</v>
      </c>
      <c r="C30" s="49">
        <v>68</v>
      </c>
      <c r="D30" s="49">
        <v>9</v>
      </c>
      <c r="E30" s="34">
        <f t="shared" si="0"/>
        <v>77</v>
      </c>
      <c r="F30" s="34"/>
      <c r="G30" s="34"/>
      <c r="H30" s="42">
        <v>2</v>
      </c>
      <c r="I30" s="76">
        <v>153</v>
      </c>
      <c r="J30" s="65"/>
      <c r="K30" s="73">
        <v>1000</v>
      </c>
      <c r="L30" s="47">
        <f t="shared" si="1"/>
        <v>0</v>
      </c>
      <c r="M30" s="47">
        <f t="shared" si="2"/>
        <v>0</v>
      </c>
      <c r="N30" s="47">
        <f t="shared" si="3"/>
        <v>6000</v>
      </c>
      <c r="O30" s="47">
        <f t="shared" si="4"/>
        <v>34321.203473613888</v>
      </c>
      <c r="P30" s="47">
        <f t="shared" si="5"/>
        <v>9848.848673946959</v>
      </c>
      <c r="Q30" s="48">
        <f t="shared" si="8"/>
        <v>51170</v>
      </c>
      <c r="R30" s="20">
        <f t="shared" si="6"/>
        <v>51170</v>
      </c>
      <c r="S30" s="64">
        <f t="shared" si="7"/>
        <v>9787</v>
      </c>
      <c r="T30" s="20">
        <v>41383</v>
      </c>
    </row>
    <row r="31" spans="1:20" x14ac:dyDescent="0.3">
      <c r="A31" s="80">
        <v>10</v>
      </c>
      <c r="B31" s="81" t="s">
        <v>11</v>
      </c>
      <c r="C31" s="49">
        <v>5</v>
      </c>
      <c r="D31" s="49">
        <v>7</v>
      </c>
      <c r="E31" s="34">
        <f t="shared" si="0"/>
        <v>12</v>
      </c>
      <c r="F31" s="34"/>
      <c r="G31" s="34"/>
      <c r="H31" s="42"/>
      <c r="I31" s="76">
        <v>125</v>
      </c>
      <c r="J31" s="65"/>
      <c r="K31" s="73">
        <v>1000</v>
      </c>
      <c r="L31" s="47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2523.6179024716098</v>
      </c>
      <c r="P31" s="47">
        <f t="shared" si="5"/>
        <v>7660.2156352920792</v>
      </c>
      <c r="Q31" s="48">
        <f t="shared" si="8"/>
        <v>11184</v>
      </c>
      <c r="R31" s="20">
        <f t="shared" si="6"/>
        <v>11184</v>
      </c>
      <c r="S31" s="64">
        <f t="shared" si="7"/>
        <v>-660</v>
      </c>
      <c r="T31" s="20">
        <v>11844</v>
      </c>
    </row>
    <row r="32" spans="1:20" x14ac:dyDescent="0.3">
      <c r="A32" s="80">
        <v>11</v>
      </c>
      <c r="B32" s="81" t="s">
        <v>12</v>
      </c>
      <c r="C32" s="49">
        <v>16</v>
      </c>
      <c r="D32" s="49">
        <v>13</v>
      </c>
      <c r="E32" s="34">
        <f t="shared" si="0"/>
        <v>29</v>
      </c>
      <c r="F32" s="34"/>
      <c r="G32" s="34"/>
      <c r="H32" s="42"/>
      <c r="I32" s="76">
        <v>44</v>
      </c>
      <c r="J32" s="65"/>
      <c r="K32" s="73">
        <v>1000</v>
      </c>
      <c r="L32" s="47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8075.577287909151</v>
      </c>
      <c r="P32" s="47">
        <f t="shared" si="5"/>
        <v>14226.114751256719</v>
      </c>
      <c r="Q32" s="48">
        <f t="shared" si="8"/>
        <v>23302</v>
      </c>
      <c r="R32" s="20">
        <f t="shared" si="6"/>
        <v>23302</v>
      </c>
      <c r="S32" s="64">
        <f t="shared" si="7"/>
        <v>7029</v>
      </c>
      <c r="T32" s="20">
        <v>16273</v>
      </c>
    </row>
    <row r="33" spans="1:20" x14ac:dyDescent="0.3">
      <c r="A33" s="80">
        <v>12</v>
      </c>
      <c r="B33" s="81" t="s">
        <v>13</v>
      </c>
      <c r="C33" s="49">
        <v>44</v>
      </c>
      <c r="D33" s="49">
        <v>32</v>
      </c>
      <c r="E33" s="34">
        <f t="shared" si="0"/>
        <v>76</v>
      </c>
      <c r="F33" s="34"/>
      <c r="G33" s="34"/>
      <c r="H33" s="42">
        <v>4</v>
      </c>
      <c r="I33" s="76">
        <v>262</v>
      </c>
      <c r="J33" s="65"/>
      <c r="K33" s="73">
        <v>1000</v>
      </c>
      <c r="L33" s="47">
        <f t="shared" si="1"/>
        <v>0</v>
      </c>
      <c r="M33" s="47">
        <f t="shared" si="2"/>
        <v>0</v>
      </c>
      <c r="N33" s="47">
        <f t="shared" si="3"/>
        <v>12000</v>
      </c>
      <c r="O33" s="47">
        <f t="shared" si="4"/>
        <v>22207.837541750167</v>
      </c>
      <c r="P33" s="47">
        <f t="shared" si="5"/>
        <v>35018.128618478077</v>
      </c>
      <c r="Q33" s="48">
        <f t="shared" si="8"/>
        <v>70226</v>
      </c>
      <c r="R33" s="20">
        <f t="shared" si="6"/>
        <v>70226</v>
      </c>
      <c r="S33" s="64">
        <f t="shared" si="7"/>
        <v>3290</v>
      </c>
      <c r="T33" s="20">
        <v>66936</v>
      </c>
    </row>
    <row r="34" spans="1:20" x14ac:dyDescent="0.3">
      <c r="A34" s="80">
        <v>13</v>
      </c>
      <c r="B34" s="81" t="s">
        <v>14</v>
      </c>
      <c r="C34" s="49">
        <v>129</v>
      </c>
      <c r="D34" s="49">
        <v>86</v>
      </c>
      <c r="E34" s="34">
        <f t="shared" si="0"/>
        <v>215</v>
      </c>
      <c r="F34" s="34"/>
      <c r="G34" s="34"/>
      <c r="H34" s="42">
        <v>3</v>
      </c>
      <c r="I34" s="76">
        <v>490</v>
      </c>
      <c r="J34" s="65"/>
      <c r="K34" s="73">
        <v>1000</v>
      </c>
      <c r="L34" s="47">
        <f t="shared" si="1"/>
        <v>0</v>
      </c>
      <c r="M34" s="47">
        <f t="shared" si="2"/>
        <v>0</v>
      </c>
      <c r="N34" s="47">
        <f t="shared" si="3"/>
        <v>9000</v>
      </c>
      <c r="O34" s="47">
        <f t="shared" si="4"/>
        <v>65109.341883767527</v>
      </c>
      <c r="P34" s="47">
        <f t="shared" si="5"/>
        <v>94111.220662159831</v>
      </c>
      <c r="Q34" s="48">
        <f t="shared" si="8"/>
        <v>169221</v>
      </c>
      <c r="R34" s="20">
        <f t="shared" si="6"/>
        <v>169221</v>
      </c>
      <c r="S34" s="64">
        <f t="shared" si="7"/>
        <v>-34945</v>
      </c>
      <c r="T34" s="20">
        <v>204166</v>
      </c>
    </row>
    <row r="35" spans="1:20" s="163" customFormat="1" x14ac:dyDescent="0.3">
      <c r="A35" s="182">
        <v>14</v>
      </c>
      <c r="B35" s="183" t="s">
        <v>15</v>
      </c>
      <c r="C35" s="184">
        <v>0</v>
      </c>
      <c r="D35" s="184">
        <v>0</v>
      </c>
      <c r="E35" s="185">
        <f t="shared" si="0"/>
        <v>0</v>
      </c>
      <c r="F35" s="185"/>
      <c r="G35" s="185"/>
      <c r="H35" s="186"/>
      <c r="I35" s="187">
        <v>9</v>
      </c>
      <c r="J35" s="187"/>
      <c r="K35" s="188">
        <v>0</v>
      </c>
      <c r="L35" s="189">
        <f t="shared" si="1"/>
        <v>0</v>
      </c>
      <c r="M35" s="189">
        <f t="shared" si="2"/>
        <v>0</v>
      </c>
      <c r="N35" s="189">
        <f t="shared" si="3"/>
        <v>0</v>
      </c>
      <c r="O35" s="189">
        <f t="shared" si="4"/>
        <v>0</v>
      </c>
      <c r="P35" s="189">
        <f t="shared" si="5"/>
        <v>0</v>
      </c>
      <c r="Q35" s="199">
        <f t="shared" si="8"/>
        <v>0</v>
      </c>
      <c r="R35" s="189">
        <f t="shared" si="6"/>
        <v>0</v>
      </c>
      <c r="S35" s="64">
        <f t="shared" si="7"/>
        <v>-3840</v>
      </c>
      <c r="T35" s="64">
        <v>3840</v>
      </c>
    </row>
    <row r="36" spans="1:20" x14ac:dyDescent="0.3">
      <c r="A36" s="80">
        <v>15</v>
      </c>
      <c r="B36" s="81" t="s">
        <v>16</v>
      </c>
      <c r="C36" s="49">
        <v>12</v>
      </c>
      <c r="D36" s="49">
        <v>1</v>
      </c>
      <c r="E36" s="34">
        <f t="shared" si="0"/>
        <v>13</v>
      </c>
      <c r="F36" s="34"/>
      <c r="G36" s="34"/>
      <c r="H36" s="42">
        <v>2</v>
      </c>
      <c r="I36" s="76">
        <v>142</v>
      </c>
      <c r="J36" s="65"/>
      <c r="K36" s="73">
        <v>1000</v>
      </c>
      <c r="L36" s="47">
        <f t="shared" si="1"/>
        <v>0</v>
      </c>
      <c r="M36" s="47">
        <f t="shared" si="2"/>
        <v>0</v>
      </c>
      <c r="N36" s="47">
        <f t="shared" si="3"/>
        <v>6000</v>
      </c>
      <c r="O36" s="47">
        <f t="shared" si="4"/>
        <v>6056.6829659318628</v>
      </c>
      <c r="P36" s="47">
        <f t="shared" si="5"/>
        <v>1094.3165193274399</v>
      </c>
      <c r="Q36" s="48">
        <f t="shared" si="8"/>
        <v>14151</v>
      </c>
      <c r="R36" s="20">
        <f t="shared" si="6"/>
        <v>14151</v>
      </c>
      <c r="S36" s="64">
        <f t="shared" si="7"/>
        <v>-184</v>
      </c>
      <c r="T36" s="20">
        <v>14335</v>
      </c>
    </row>
    <row r="37" spans="1:20" x14ac:dyDescent="0.3">
      <c r="A37" s="80">
        <v>16</v>
      </c>
      <c r="B37" s="81" t="s">
        <v>17</v>
      </c>
      <c r="C37" s="49">
        <v>134</v>
      </c>
      <c r="D37" s="49">
        <v>46</v>
      </c>
      <c r="E37" s="34">
        <f t="shared" si="0"/>
        <v>180</v>
      </c>
      <c r="F37" s="34">
        <v>6</v>
      </c>
      <c r="G37" s="34"/>
      <c r="H37" s="42">
        <v>3</v>
      </c>
      <c r="I37" s="76">
        <v>541</v>
      </c>
      <c r="J37" s="73">
        <v>1000</v>
      </c>
      <c r="K37" s="73">
        <v>1000</v>
      </c>
      <c r="L37" s="47">
        <f t="shared" si="1"/>
        <v>4800</v>
      </c>
      <c r="M37" s="47">
        <f t="shared" si="2"/>
        <v>0</v>
      </c>
      <c r="N37" s="47">
        <f t="shared" si="3"/>
        <v>9000</v>
      </c>
      <c r="O37" s="47">
        <f t="shared" si="4"/>
        <v>67632.959786239138</v>
      </c>
      <c r="P37" s="47">
        <f t="shared" si="5"/>
        <v>50338.559889062235</v>
      </c>
      <c r="Q37" s="48">
        <f t="shared" si="8"/>
        <v>133772</v>
      </c>
      <c r="R37" s="20">
        <f t="shared" si="6"/>
        <v>128972</v>
      </c>
      <c r="S37" s="64">
        <f t="shared" si="7"/>
        <v>12631</v>
      </c>
      <c r="T37" s="20">
        <v>121141</v>
      </c>
    </row>
    <row r="38" spans="1:20" x14ac:dyDescent="0.3">
      <c r="A38" s="80">
        <v>17</v>
      </c>
      <c r="B38" s="81" t="s">
        <v>18</v>
      </c>
      <c r="C38" s="49">
        <v>13</v>
      </c>
      <c r="D38" s="49">
        <v>30</v>
      </c>
      <c r="E38" s="34">
        <f t="shared" si="0"/>
        <v>43</v>
      </c>
      <c r="F38" s="34"/>
      <c r="G38" s="34">
        <v>1</v>
      </c>
      <c r="H38" s="42"/>
      <c r="I38" s="76">
        <v>101</v>
      </c>
      <c r="J38" s="73">
        <v>1000</v>
      </c>
      <c r="K38" s="73">
        <v>1000</v>
      </c>
      <c r="L38" s="47">
        <f t="shared" si="1"/>
        <v>0</v>
      </c>
      <c r="M38" s="47">
        <f t="shared" si="2"/>
        <v>25000</v>
      </c>
      <c r="N38" s="47">
        <f t="shared" si="3"/>
        <v>0</v>
      </c>
      <c r="O38" s="47">
        <f t="shared" si="4"/>
        <v>6561.4065464261848</v>
      </c>
      <c r="P38" s="47">
        <f t="shared" si="5"/>
        <v>32829.495579823197</v>
      </c>
      <c r="Q38" s="48">
        <f t="shared" si="8"/>
        <v>66391</v>
      </c>
      <c r="R38" s="20">
        <f t="shared" si="6"/>
        <v>66391</v>
      </c>
      <c r="S38" s="64">
        <f t="shared" si="7"/>
        <v>9636</v>
      </c>
      <c r="T38" s="20">
        <v>56755</v>
      </c>
    </row>
    <row r="39" spans="1:20" x14ac:dyDescent="0.3">
      <c r="A39" s="80">
        <v>18</v>
      </c>
      <c r="B39" s="81" t="s">
        <v>19</v>
      </c>
      <c r="C39" s="49">
        <v>22</v>
      </c>
      <c r="D39" s="49">
        <v>11</v>
      </c>
      <c r="E39" s="34">
        <f t="shared" si="0"/>
        <v>33</v>
      </c>
      <c r="F39" s="34"/>
      <c r="G39" s="34"/>
      <c r="H39" s="41"/>
      <c r="I39" s="76">
        <v>116</v>
      </c>
      <c r="J39" s="65"/>
      <c r="K39" s="73">
        <v>1000</v>
      </c>
      <c r="L39" s="47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11103.918770875083</v>
      </c>
      <c r="P39" s="47">
        <f t="shared" si="5"/>
        <v>12037.481712601839</v>
      </c>
      <c r="Q39" s="48">
        <f t="shared" si="8"/>
        <v>24141</v>
      </c>
      <c r="R39" s="20">
        <f t="shared" si="6"/>
        <v>24141</v>
      </c>
      <c r="S39" s="64">
        <f t="shared" si="7"/>
        <v>6459</v>
      </c>
      <c r="T39" s="20">
        <v>17682</v>
      </c>
    </row>
    <row r="40" spans="1:20" x14ac:dyDescent="0.3">
      <c r="A40" s="80">
        <v>19</v>
      </c>
      <c r="B40" s="81" t="s">
        <v>20</v>
      </c>
      <c r="C40" s="49">
        <v>3</v>
      </c>
      <c r="D40" s="49">
        <v>6</v>
      </c>
      <c r="E40" s="34">
        <f t="shared" si="0"/>
        <v>9</v>
      </c>
      <c r="F40" s="34"/>
      <c r="G40" s="34">
        <v>0</v>
      </c>
      <c r="H40" s="41"/>
      <c r="I40" s="76">
        <v>49</v>
      </c>
      <c r="J40" s="73">
        <v>1000</v>
      </c>
      <c r="K40" s="73">
        <v>1000</v>
      </c>
      <c r="L40" s="47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1514.1707414829657</v>
      </c>
      <c r="P40" s="47">
        <f t="shared" si="5"/>
        <v>6565.8991159646393</v>
      </c>
      <c r="Q40" s="48">
        <f t="shared" si="8"/>
        <v>10080</v>
      </c>
      <c r="R40" s="20">
        <f t="shared" si="6"/>
        <v>10080</v>
      </c>
      <c r="S40" s="64">
        <f t="shared" si="7"/>
        <v>543</v>
      </c>
      <c r="T40" s="20">
        <v>9537</v>
      </c>
    </row>
    <row r="41" spans="1:20" x14ac:dyDescent="0.3">
      <c r="A41" s="191">
        <v>20</v>
      </c>
      <c r="B41" s="183" t="s">
        <v>21</v>
      </c>
      <c r="C41" s="192">
        <v>0</v>
      </c>
      <c r="D41" s="192">
        <v>0</v>
      </c>
      <c r="E41" s="193">
        <f t="shared" si="0"/>
        <v>0</v>
      </c>
      <c r="F41" s="193"/>
      <c r="G41" s="193"/>
      <c r="H41" s="194"/>
      <c r="I41" s="195">
        <v>41</v>
      </c>
      <c r="J41" s="195"/>
      <c r="K41" s="196"/>
      <c r="L41" s="190">
        <f t="shared" si="1"/>
        <v>0</v>
      </c>
      <c r="M41" s="190">
        <f t="shared" si="2"/>
        <v>0</v>
      </c>
      <c r="N41" s="190">
        <f t="shared" si="3"/>
        <v>0</v>
      </c>
      <c r="O41" s="190">
        <f t="shared" si="4"/>
        <v>0</v>
      </c>
      <c r="P41" s="190">
        <f t="shared" si="5"/>
        <v>0</v>
      </c>
      <c r="Q41" s="199">
        <f t="shared" si="8"/>
        <v>0</v>
      </c>
      <c r="R41" s="190">
        <f t="shared" si="6"/>
        <v>0</v>
      </c>
      <c r="S41" s="64">
        <f t="shared" si="7"/>
        <v>0</v>
      </c>
      <c r="T41" s="20">
        <v>0</v>
      </c>
    </row>
    <row r="42" spans="1:20" x14ac:dyDescent="0.3">
      <c r="A42" s="80">
        <v>21</v>
      </c>
      <c r="B42" s="81" t="s">
        <v>22</v>
      </c>
      <c r="C42" s="49">
        <v>10</v>
      </c>
      <c r="D42" s="49">
        <v>8</v>
      </c>
      <c r="E42" s="34">
        <f t="shared" si="0"/>
        <v>18</v>
      </c>
      <c r="F42" s="34"/>
      <c r="G42" s="34"/>
      <c r="H42" s="42">
        <v>0</v>
      </c>
      <c r="I42" s="76">
        <v>60</v>
      </c>
      <c r="J42" s="65"/>
      <c r="K42" s="73">
        <v>1000</v>
      </c>
      <c r="L42" s="47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5047.2358049432196</v>
      </c>
      <c r="P42" s="47">
        <f t="shared" si="5"/>
        <v>8754.5321546195191</v>
      </c>
      <c r="Q42" s="48">
        <f t="shared" si="8"/>
        <v>14802</v>
      </c>
      <c r="R42" s="20">
        <f t="shared" si="6"/>
        <v>14802</v>
      </c>
      <c r="S42" s="64">
        <f t="shared" si="7"/>
        <v>-5396</v>
      </c>
      <c r="T42" s="20">
        <v>20198</v>
      </c>
    </row>
    <row r="43" spans="1:20" x14ac:dyDescent="0.3">
      <c r="A43" s="80">
        <v>22</v>
      </c>
      <c r="B43" s="81" t="s">
        <v>23</v>
      </c>
      <c r="C43" s="49">
        <v>20</v>
      </c>
      <c r="D43" s="49">
        <v>7</v>
      </c>
      <c r="E43" s="34">
        <f t="shared" si="0"/>
        <v>27</v>
      </c>
      <c r="F43" s="34"/>
      <c r="G43" s="34"/>
      <c r="H43" s="42"/>
      <c r="I43" s="76">
        <v>34</v>
      </c>
      <c r="J43" s="73">
        <v>1000</v>
      </c>
      <c r="K43" s="73">
        <v>1000</v>
      </c>
      <c r="L43" s="47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10094.471609886439</v>
      </c>
      <c r="P43" s="47">
        <f t="shared" si="5"/>
        <v>7660.2156352920792</v>
      </c>
      <c r="Q43" s="48">
        <f t="shared" si="8"/>
        <v>19755</v>
      </c>
      <c r="R43" s="20">
        <f t="shared" si="6"/>
        <v>19755</v>
      </c>
      <c r="S43" s="64">
        <f t="shared" si="7"/>
        <v>19755</v>
      </c>
      <c r="T43" s="20">
        <v>0</v>
      </c>
    </row>
    <row r="44" spans="1:20" x14ac:dyDescent="0.3">
      <c r="A44" s="80">
        <v>23</v>
      </c>
      <c r="B44" s="81" t="s">
        <v>24</v>
      </c>
      <c r="C44" s="49">
        <v>9</v>
      </c>
      <c r="D44" s="49">
        <v>38</v>
      </c>
      <c r="E44" s="34">
        <f t="shared" si="0"/>
        <v>47</v>
      </c>
      <c r="F44" s="34"/>
      <c r="G44" s="34">
        <v>1</v>
      </c>
      <c r="H44" s="42"/>
      <c r="I44" s="76">
        <v>108</v>
      </c>
      <c r="J44" s="73">
        <v>1000</v>
      </c>
      <c r="K44" s="73">
        <v>1000</v>
      </c>
      <c r="L44" s="47">
        <f t="shared" si="1"/>
        <v>0</v>
      </c>
      <c r="M44" s="47">
        <f t="shared" si="2"/>
        <v>25000</v>
      </c>
      <c r="N44" s="47">
        <f t="shared" si="3"/>
        <v>0</v>
      </c>
      <c r="O44" s="47">
        <f t="shared" si="4"/>
        <v>4542.5122244488975</v>
      </c>
      <c r="P44" s="47">
        <f t="shared" si="5"/>
        <v>41584.027734442716</v>
      </c>
      <c r="Q44" s="48">
        <f t="shared" si="8"/>
        <v>73127</v>
      </c>
      <c r="R44" s="20">
        <f t="shared" si="6"/>
        <v>73127</v>
      </c>
      <c r="S44" s="64">
        <f t="shared" si="7"/>
        <v>-11701</v>
      </c>
      <c r="T44" s="20">
        <v>84828</v>
      </c>
    </row>
    <row r="45" spans="1:20" x14ac:dyDescent="0.3">
      <c r="A45" s="191">
        <v>24</v>
      </c>
      <c r="B45" s="183" t="s">
        <v>25</v>
      </c>
      <c r="C45" s="192">
        <v>0</v>
      </c>
      <c r="D45" s="192">
        <v>0</v>
      </c>
      <c r="E45" s="193">
        <f t="shared" si="0"/>
        <v>0</v>
      </c>
      <c r="F45" s="193"/>
      <c r="G45" s="193"/>
      <c r="H45" s="197"/>
      <c r="I45" s="195">
        <v>11</v>
      </c>
      <c r="J45" s="195"/>
      <c r="K45" s="196"/>
      <c r="L45" s="190">
        <f t="shared" si="1"/>
        <v>0</v>
      </c>
      <c r="M45" s="190">
        <f t="shared" si="2"/>
        <v>0</v>
      </c>
      <c r="N45" s="190">
        <f t="shared" si="3"/>
        <v>0</v>
      </c>
      <c r="O45" s="190">
        <f t="shared" si="4"/>
        <v>0</v>
      </c>
      <c r="P45" s="190">
        <f t="shared" si="5"/>
        <v>0</v>
      </c>
      <c r="Q45" s="199">
        <f t="shared" si="8"/>
        <v>0</v>
      </c>
      <c r="R45" s="190">
        <f t="shared" si="6"/>
        <v>0</v>
      </c>
      <c r="S45" s="64">
        <f t="shared" si="7"/>
        <v>-3330</v>
      </c>
      <c r="T45" s="20">
        <v>3330</v>
      </c>
    </row>
    <row r="46" spans="1:20" x14ac:dyDescent="0.3">
      <c r="A46" s="80">
        <v>25</v>
      </c>
      <c r="B46" s="81" t="s">
        <v>26</v>
      </c>
      <c r="C46" s="49">
        <v>0</v>
      </c>
      <c r="D46" s="49">
        <v>6</v>
      </c>
      <c r="E46" s="34">
        <f t="shared" si="0"/>
        <v>6</v>
      </c>
      <c r="F46" s="34"/>
      <c r="G46" s="34">
        <v>0</v>
      </c>
      <c r="H46" s="42"/>
      <c r="I46" s="76">
        <v>10</v>
      </c>
      <c r="J46" s="65"/>
      <c r="K46" s="73">
        <v>1000</v>
      </c>
      <c r="L46" s="47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7">
        <f t="shared" si="5"/>
        <v>6565.8991159646393</v>
      </c>
      <c r="Q46" s="48">
        <f t="shared" si="8"/>
        <v>7566</v>
      </c>
      <c r="R46" s="20">
        <f t="shared" si="6"/>
        <v>7566</v>
      </c>
      <c r="S46" s="64">
        <f t="shared" si="7"/>
        <v>-32934</v>
      </c>
      <c r="T46" s="20">
        <v>40500</v>
      </c>
    </row>
    <row r="47" spans="1:20" x14ac:dyDescent="0.3">
      <c r="A47" s="80">
        <v>26</v>
      </c>
      <c r="B47" s="81" t="s">
        <v>27</v>
      </c>
      <c r="C47" s="49">
        <v>4</v>
      </c>
      <c r="D47" s="49">
        <v>10</v>
      </c>
      <c r="E47" s="34">
        <f t="shared" si="0"/>
        <v>14</v>
      </c>
      <c r="F47" s="34"/>
      <c r="G47" s="34"/>
      <c r="H47" s="42"/>
      <c r="I47" s="76">
        <v>80</v>
      </c>
      <c r="J47" s="73">
        <v>1000</v>
      </c>
      <c r="K47" s="73">
        <v>1000</v>
      </c>
      <c r="L47" s="47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2018.8943219772877</v>
      </c>
      <c r="P47" s="47">
        <f t="shared" si="5"/>
        <v>10943.165193274399</v>
      </c>
      <c r="Q47" s="48">
        <f t="shared" si="8"/>
        <v>14962</v>
      </c>
      <c r="R47" s="20">
        <f t="shared" si="6"/>
        <v>14962</v>
      </c>
      <c r="S47" s="64">
        <f t="shared" si="7"/>
        <v>-5460</v>
      </c>
      <c r="T47" s="20">
        <v>20422</v>
      </c>
    </row>
    <row r="48" spans="1:20" x14ac:dyDescent="0.3">
      <c r="A48" s="80">
        <v>27</v>
      </c>
      <c r="B48" s="81" t="s">
        <v>28</v>
      </c>
      <c r="C48" s="49">
        <v>17</v>
      </c>
      <c r="D48" s="49">
        <v>5</v>
      </c>
      <c r="E48" s="34">
        <f t="shared" si="0"/>
        <v>22</v>
      </c>
      <c r="F48" s="34"/>
      <c r="G48" s="34"/>
      <c r="H48" s="42"/>
      <c r="I48" s="76">
        <v>128</v>
      </c>
      <c r="J48" s="73">
        <v>1000</v>
      </c>
      <c r="K48" s="73">
        <v>1000</v>
      </c>
      <c r="L48" s="47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8580.3008684034721</v>
      </c>
      <c r="P48" s="47">
        <f t="shared" si="5"/>
        <v>5471.5825966371995</v>
      </c>
      <c r="Q48" s="48">
        <f t="shared" si="8"/>
        <v>16052</v>
      </c>
      <c r="R48" s="20">
        <f t="shared" si="6"/>
        <v>16052</v>
      </c>
      <c r="S48" s="64">
        <f t="shared" si="7"/>
        <v>2086</v>
      </c>
      <c r="T48" s="20">
        <v>13966</v>
      </c>
    </row>
    <row r="49" spans="1:20" x14ac:dyDescent="0.3">
      <c r="A49" s="80">
        <v>28</v>
      </c>
      <c r="B49" s="81" t="s">
        <v>29</v>
      </c>
      <c r="C49" s="49">
        <v>16</v>
      </c>
      <c r="D49" s="49">
        <v>77</v>
      </c>
      <c r="E49" s="34">
        <f t="shared" si="0"/>
        <v>93</v>
      </c>
      <c r="F49" s="34"/>
      <c r="G49" s="34">
        <v>0</v>
      </c>
      <c r="H49" s="42"/>
      <c r="I49" s="76">
        <v>1245</v>
      </c>
      <c r="J49" s="73">
        <v>1000</v>
      </c>
      <c r="K49" s="73">
        <v>1000</v>
      </c>
      <c r="L49" s="47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8075.577287909151</v>
      </c>
      <c r="P49" s="47">
        <f t="shared" si="5"/>
        <v>84262.371988212864</v>
      </c>
      <c r="Q49" s="48">
        <f t="shared" si="8"/>
        <v>94338</v>
      </c>
      <c r="R49" s="20">
        <f t="shared" si="6"/>
        <v>94338</v>
      </c>
      <c r="S49" s="64">
        <f t="shared" si="7"/>
        <v>18287</v>
      </c>
      <c r="T49" s="20">
        <v>76051</v>
      </c>
    </row>
    <row r="50" spans="1:20" x14ac:dyDescent="0.3">
      <c r="A50" s="80">
        <v>29</v>
      </c>
      <c r="B50" s="81" t="s">
        <v>30</v>
      </c>
      <c r="C50" s="49">
        <v>0</v>
      </c>
      <c r="D50" s="49">
        <v>15</v>
      </c>
      <c r="E50" s="34">
        <f t="shared" si="0"/>
        <v>15</v>
      </c>
      <c r="F50" s="34"/>
      <c r="G50" s="34"/>
      <c r="H50" s="42"/>
      <c r="I50" s="76">
        <v>370</v>
      </c>
      <c r="J50" s="65"/>
      <c r="K50" s="73">
        <v>1000</v>
      </c>
      <c r="L50" s="47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7">
        <f t="shared" si="5"/>
        <v>16414.747789911598</v>
      </c>
      <c r="Q50" s="48">
        <f t="shared" si="8"/>
        <v>17415</v>
      </c>
      <c r="R50" s="20">
        <f t="shared" si="6"/>
        <v>17415</v>
      </c>
      <c r="S50" s="64">
        <f t="shared" si="7"/>
        <v>15495</v>
      </c>
      <c r="T50" s="20">
        <v>1920</v>
      </c>
    </row>
    <row r="51" spans="1:20" x14ac:dyDescent="0.3">
      <c r="A51" s="80">
        <v>30</v>
      </c>
      <c r="B51" s="81" t="s">
        <v>31</v>
      </c>
      <c r="C51" s="49">
        <v>38</v>
      </c>
      <c r="D51" s="49">
        <v>6</v>
      </c>
      <c r="E51" s="34">
        <f t="shared" si="0"/>
        <v>44</v>
      </c>
      <c r="F51" s="34"/>
      <c r="G51" s="34"/>
      <c r="H51" s="42"/>
      <c r="I51" s="76">
        <v>80</v>
      </c>
      <c r="J51" s="65"/>
      <c r="K51" s="73">
        <v>1000</v>
      </c>
      <c r="L51" s="47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19179.496058784232</v>
      </c>
      <c r="P51" s="47">
        <f t="shared" si="5"/>
        <v>6565.8991159646393</v>
      </c>
      <c r="Q51" s="48">
        <f t="shared" si="8"/>
        <v>26745</v>
      </c>
      <c r="R51" s="20">
        <f t="shared" si="6"/>
        <v>26745</v>
      </c>
      <c r="S51" s="64">
        <f t="shared" si="7"/>
        <v>6183</v>
      </c>
      <c r="T51" s="20">
        <v>20562</v>
      </c>
    </row>
    <row r="52" spans="1:20" x14ac:dyDescent="0.3">
      <c r="A52" s="80">
        <v>31</v>
      </c>
      <c r="B52" s="81" t="s">
        <v>32</v>
      </c>
      <c r="C52" s="49">
        <v>14</v>
      </c>
      <c r="D52" s="49">
        <v>31</v>
      </c>
      <c r="E52" s="34">
        <f t="shared" si="0"/>
        <v>45</v>
      </c>
      <c r="F52" s="34"/>
      <c r="G52" s="34"/>
      <c r="H52" s="42">
        <v>0</v>
      </c>
      <c r="I52" s="76">
        <v>101</v>
      </c>
      <c r="J52" s="65"/>
      <c r="K52" s="73">
        <v>1000</v>
      </c>
      <c r="L52" s="47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7066.1301269205069</v>
      </c>
      <c r="P52" s="47">
        <f t="shared" si="5"/>
        <v>33923.812099150637</v>
      </c>
      <c r="Q52" s="48">
        <f t="shared" si="8"/>
        <v>41990</v>
      </c>
      <c r="R52" s="20">
        <f t="shared" si="6"/>
        <v>41990</v>
      </c>
      <c r="S52" s="64">
        <f t="shared" si="7"/>
        <v>-68489</v>
      </c>
      <c r="T52" s="20">
        <v>110479</v>
      </c>
    </row>
    <row r="53" spans="1:20" x14ac:dyDescent="0.3">
      <c r="A53" s="191">
        <v>32</v>
      </c>
      <c r="B53" s="183" t="s">
        <v>33</v>
      </c>
      <c r="C53" s="192">
        <v>0</v>
      </c>
      <c r="D53" s="192">
        <v>0</v>
      </c>
      <c r="E53" s="193">
        <f t="shared" si="0"/>
        <v>0</v>
      </c>
      <c r="F53" s="193"/>
      <c r="G53" s="193">
        <v>0</v>
      </c>
      <c r="H53" s="197"/>
      <c r="I53" s="195">
        <v>45</v>
      </c>
      <c r="J53" s="195"/>
      <c r="K53" s="196"/>
      <c r="L53" s="190">
        <f t="shared" si="1"/>
        <v>0</v>
      </c>
      <c r="M53" s="190">
        <f t="shared" si="2"/>
        <v>0</v>
      </c>
      <c r="N53" s="190">
        <f t="shared" si="3"/>
        <v>0</v>
      </c>
      <c r="O53" s="190">
        <f t="shared" si="4"/>
        <v>0</v>
      </c>
      <c r="P53" s="190">
        <f t="shared" si="5"/>
        <v>0</v>
      </c>
      <c r="Q53" s="199">
        <f t="shared" si="8"/>
        <v>0</v>
      </c>
      <c r="R53" s="190">
        <f t="shared" si="6"/>
        <v>0</v>
      </c>
      <c r="S53" s="64">
        <f t="shared" si="7"/>
        <v>0</v>
      </c>
      <c r="T53" s="20">
        <v>0</v>
      </c>
    </row>
    <row r="54" spans="1:20" x14ac:dyDescent="0.3">
      <c r="A54" s="80">
        <v>33</v>
      </c>
      <c r="B54" s="81" t="s">
        <v>34</v>
      </c>
      <c r="C54" s="49">
        <v>55</v>
      </c>
      <c r="D54" s="49">
        <v>68</v>
      </c>
      <c r="E54" s="34">
        <f t="shared" ref="E54:E80" si="9">C54+D54</f>
        <v>123</v>
      </c>
      <c r="F54" s="34"/>
      <c r="G54" s="34"/>
      <c r="H54" s="42"/>
      <c r="I54" s="76">
        <v>430</v>
      </c>
      <c r="J54" s="65"/>
      <c r="K54" s="73">
        <v>1000</v>
      </c>
      <c r="L54" s="47">
        <f t="shared" ref="L54:L80" si="10">IF(F54=0,0,$M$10/$F$81*F54)</f>
        <v>0</v>
      </c>
      <c r="M54" s="47">
        <f t="shared" ref="M54:M80" si="11">IF(G54=0,0,$M$11/$G$81*G54)</f>
        <v>0</v>
      </c>
      <c r="N54" s="47">
        <f t="shared" ref="N54:N80" si="12">IF(H54=0,0,$M$12/$H$81*H54)</f>
        <v>0</v>
      </c>
      <c r="O54" s="47">
        <f t="shared" ref="O54:O80" si="13">IF(C54=0,0,$M$19/$C$81*C54)</f>
        <v>27759.796927187708</v>
      </c>
      <c r="P54" s="47">
        <f t="shared" ref="P54:P80" si="14">IF(D54=0,0,$M$18/$D$81*D54)</f>
        <v>74413.523314265913</v>
      </c>
      <c r="Q54" s="48">
        <f t="shared" si="8"/>
        <v>103173</v>
      </c>
      <c r="R54" s="20">
        <f t="shared" ref="R54:R75" si="15">Q54-L54</f>
        <v>103173</v>
      </c>
      <c r="S54" s="64">
        <f t="shared" ref="S54:S81" si="16">Q54-T54</f>
        <v>-11634</v>
      </c>
      <c r="T54" s="20">
        <v>114807</v>
      </c>
    </row>
    <row r="55" spans="1:20" x14ac:dyDescent="0.3">
      <c r="A55" s="80">
        <v>34</v>
      </c>
      <c r="B55" s="81" t="s">
        <v>35</v>
      </c>
      <c r="C55" s="49">
        <v>7</v>
      </c>
      <c r="D55" s="49">
        <v>14</v>
      </c>
      <c r="E55" s="34">
        <f t="shared" si="9"/>
        <v>21</v>
      </c>
      <c r="F55" s="34"/>
      <c r="G55" s="34"/>
      <c r="H55" s="42"/>
      <c r="I55" s="76">
        <v>130</v>
      </c>
      <c r="J55" s="73">
        <v>1000</v>
      </c>
      <c r="K55" s="73">
        <v>1000</v>
      </c>
      <c r="L55" s="47">
        <f t="shared" si="10"/>
        <v>0</v>
      </c>
      <c r="M55" s="47">
        <f t="shared" si="11"/>
        <v>0</v>
      </c>
      <c r="N55" s="47">
        <f t="shared" si="12"/>
        <v>0</v>
      </c>
      <c r="O55" s="47">
        <f t="shared" si="13"/>
        <v>3533.0650634602534</v>
      </c>
      <c r="P55" s="47">
        <f t="shared" si="14"/>
        <v>15320.431270584158</v>
      </c>
      <c r="Q55" s="48">
        <f t="shared" si="8"/>
        <v>20853</v>
      </c>
      <c r="R55" s="20">
        <f t="shared" si="15"/>
        <v>20853</v>
      </c>
      <c r="S55" s="64">
        <f t="shared" si="16"/>
        <v>369</v>
      </c>
      <c r="T55" s="20">
        <v>20484</v>
      </c>
    </row>
    <row r="56" spans="1:20" x14ac:dyDescent="0.3">
      <c r="A56" s="191">
        <v>35</v>
      </c>
      <c r="B56" s="183" t="s">
        <v>36</v>
      </c>
      <c r="C56" s="192">
        <v>0</v>
      </c>
      <c r="D56" s="192">
        <v>0</v>
      </c>
      <c r="E56" s="193">
        <f t="shared" si="9"/>
        <v>0</v>
      </c>
      <c r="F56" s="193"/>
      <c r="G56" s="193"/>
      <c r="H56" s="197"/>
      <c r="I56" s="195">
        <v>6</v>
      </c>
      <c r="J56" s="195"/>
      <c r="K56" s="196"/>
      <c r="L56" s="190">
        <f t="shared" si="10"/>
        <v>0</v>
      </c>
      <c r="M56" s="190">
        <f t="shared" si="11"/>
        <v>0</v>
      </c>
      <c r="N56" s="190">
        <f t="shared" si="12"/>
        <v>0</v>
      </c>
      <c r="O56" s="190">
        <f t="shared" si="13"/>
        <v>0</v>
      </c>
      <c r="P56" s="190">
        <f t="shared" si="14"/>
        <v>0</v>
      </c>
      <c r="Q56" s="199">
        <f t="shared" si="8"/>
        <v>0</v>
      </c>
      <c r="R56" s="190">
        <f t="shared" si="15"/>
        <v>0</v>
      </c>
      <c r="S56" s="64">
        <f t="shared" si="16"/>
        <v>0</v>
      </c>
      <c r="T56" s="20">
        <v>0</v>
      </c>
    </row>
    <row r="57" spans="1:20" x14ac:dyDescent="0.3">
      <c r="A57" s="80">
        <v>36</v>
      </c>
      <c r="B57" s="81" t="s">
        <v>37</v>
      </c>
      <c r="C57" s="49">
        <v>2</v>
      </c>
      <c r="D57" s="49">
        <v>5</v>
      </c>
      <c r="E57" s="34">
        <f t="shared" si="9"/>
        <v>7</v>
      </c>
      <c r="F57" s="34"/>
      <c r="G57" s="34"/>
      <c r="H57" s="42"/>
      <c r="I57" s="76">
        <v>156</v>
      </c>
      <c r="J57" s="73">
        <v>1000</v>
      </c>
      <c r="K57" s="73">
        <v>1000</v>
      </c>
      <c r="L57" s="47">
        <f t="shared" si="10"/>
        <v>0</v>
      </c>
      <c r="M57" s="47">
        <f t="shared" si="11"/>
        <v>0</v>
      </c>
      <c r="N57" s="47">
        <f t="shared" si="12"/>
        <v>0</v>
      </c>
      <c r="O57" s="47">
        <f t="shared" si="13"/>
        <v>1009.4471609886439</v>
      </c>
      <c r="P57" s="47">
        <f t="shared" si="14"/>
        <v>5471.5825966371995</v>
      </c>
      <c r="Q57" s="48">
        <f t="shared" si="8"/>
        <v>8481</v>
      </c>
      <c r="R57" s="20">
        <f t="shared" si="15"/>
        <v>8481</v>
      </c>
      <c r="S57" s="64">
        <f t="shared" si="16"/>
        <v>1762</v>
      </c>
      <c r="T57" s="20">
        <v>6719</v>
      </c>
    </row>
    <row r="58" spans="1:20" x14ac:dyDescent="0.3">
      <c r="A58" s="191">
        <v>37</v>
      </c>
      <c r="B58" s="183" t="s">
        <v>38</v>
      </c>
      <c r="C58" s="192">
        <v>0</v>
      </c>
      <c r="D58" s="192">
        <v>0</v>
      </c>
      <c r="E58" s="193">
        <f t="shared" si="9"/>
        <v>0</v>
      </c>
      <c r="F58" s="193"/>
      <c r="G58" s="193">
        <v>0</v>
      </c>
      <c r="H58" s="197">
        <v>0</v>
      </c>
      <c r="I58" s="195">
        <v>27</v>
      </c>
      <c r="J58" s="195"/>
      <c r="K58" s="196"/>
      <c r="L58" s="190">
        <f t="shared" si="10"/>
        <v>0</v>
      </c>
      <c r="M58" s="190">
        <f t="shared" si="11"/>
        <v>0</v>
      </c>
      <c r="N58" s="190">
        <f t="shared" si="12"/>
        <v>0</v>
      </c>
      <c r="O58" s="190">
        <f t="shared" si="13"/>
        <v>0</v>
      </c>
      <c r="P58" s="190">
        <f t="shared" si="14"/>
        <v>0</v>
      </c>
      <c r="Q58" s="199">
        <f t="shared" si="8"/>
        <v>0</v>
      </c>
      <c r="R58" s="190">
        <f t="shared" si="15"/>
        <v>0</v>
      </c>
      <c r="S58" s="64">
        <f t="shared" si="16"/>
        <v>-5024</v>
      </c>
      <c r="T58" s="20">
        <v>5024</v>
      </c>
    </row>
    <row r="59" spans="1:20" x14ac:dyDescent="0.3">
      <c r="A59" s="191">
        <v>38</v>
      </c>
      <c r="B59" s="183" t="s">
        <v>39</v>
      </c>
      <c r="C59" s="192">
        <v>0</v>
      </c>
      <c r="D59" s="192">
        <v>0</v>
      </c>
      <c r="E59" s="193">
        <f t="shared" si="9"/>
        <v>0</v>
      </c>
      <c r="F59" s="193"/>
      <c r="G59" s="193"/>
      <c r="H59" s="197"/>
      <c r="I59" s="195">
        <v>16</v>
      </c>
      <c r="J59" s="195"/>
      <c r="K59" s="196"/>
      <c r="L59" s="190">
        <f t="shared" si="10"/>
        <v>0</v>
      </c>
      <c r="M59" s="190">
        <f t="shared" si="11"/>
        <v>0</v>
      </c>
      <c r="N59" s="190">
        <f t="shared" si="12"/>
        <v>0</v>
      </c>
      <c r="O59" s="190">
        <f t="shared" si="13"/>
        <v>0</v>
      </c>
      <c r="P59" s="190">
        <f t="shared" si="14"/>
        <v>0</v>
      </c>
      <c r="Q59" s="199">
        <f t="shared" si="8"/>
        <v>0</v>
      </c>
      <c r="R59" s="190">
        <f t="shared" si="15"/>
        <v>0</v>
      </c>
      <c r="S59" s="64">
        <f t="shared" si="16"/>
        <v>0</v>
      </c>
      <c r="T59" s="20">
        <v>0</v>
      </c>
    </row>
    <row r="60" spans="1:20" x14ac:dyDescent="0.3">
      <c r="A60" s="80">
        <v>39</v>
      </c>
      <c r="B60" s="81" t="s">
        <v>40</v>
      </c>
      <c r="C60" s="49">
        <v>11</v>
      </c>
      <c r="D60" s="49">
        <v>30</v>
      </c>
      <c r="E60" s="34">
        <f t="shared" si="9"/>
        <v>41</v>
      </c>
      <c r="F60" s="34"/>
      <c r="G60" s="34"/>
      <c r="H60" s="42"/>
      <c r="I60" s="76">
        <v>430</v>
      </c>
      <c r="J60" s="73">
        <v>1000</v>
      </c>
      <c r="K60" s="73">
        <v>1000</v>
      </c>
      <c r="L60" s="47">
        <f t="shared" si="10"/>
        <v>0</v>
      </c>
      <c r="M60" s="47">
        <f t="shared" si="11"/>
        <v>0</v>
      </c>
      <c r="N60" s="47">
        <f t="shared" si="12"/>
        <v>0</v>
      </c>
      <c r="O60" s="47">
        <f t="shared" si="13"/>
        <v>5551.9593854375416</v>
      </c>
      <c r="P60" s="47">
        <f t="shared" si="14"/>
        <v>32829.495579823197</v>
      </c>
      <c r="Q60" s="48">
        <f t="shared" si="8"/>
        <v>40381</v>
      </c>
      <c r="R60" s="20">
        <f t="shared" si="15"/>
        <v>40381</v>
      </c>
      <c r="S60" s="64">
        <f t="shared" si="16"/>
        <v>4909</v>
      </c>
      <c r="T60" s="20">
        <v>35472</v>
      </c>
    </row>
    <row r="61" spans="1:20" x14ac:dyDescent="0.3">
      <c r="A61" s="80">
        <v>40</v>
      </c>
      <c r="B61" s="81" t="s">
        <v>41</v>
      </c>
      <c r="C61" s="49">
        <v>73</v>
      </c>
      <c r="D61" s="49">
        <v>24</v>
      </c>
      <c r="E61" s="34">
        <f t="shared" si="9"/>
        <v>97</v>
      </c>
      <c r="F61" s="34"/>
      <c r="G61" s="34"/>
      <c r="H61" s="42"/>
      <c r="I61" s="76">
        <v>140</v>
      </c>
      <c r="J61" s="65"/>
      <c r="K61" s="73">
        <v>1000</v>
      </c>
      <c r="L61" s="47">
        <f t="shared" si="10"/>
        <v>0</v>
      </c>
      <c r="M61" s="47">
        <f t="shared" si="11"/>
        <v>0</v>
      </c>
      <c r="N61" s="47">
        <f t="shared" si="12"/>
        <v>0</v>
      </c>
      <c r="O61" s="47">
        <f t="shared" si="13"/>
        <v>36844.8213760855</v>
      </c>
      <c r="P61" s="47">
        <f t="shared" si="14"/>
        <v>26263.596463858557</v>
      </c>
      <c r="Q61" s="48">
        <f t="shared" si="8"/>
        <v>64108</v>
      </c>
      <c r="R61" s="20">
        <f t="shared" si="15"/>
        <v>64108</v>
      </c>
      <c r="S61" s="64">
        <f t="shared" si="16"/>
        <v>15675</v>
      </c>
      <c r="T61" s="20">
        <v>48433</v>
      </c>
    </row>
    <row r="62" spans="1:20" x14ac:dyDescent="0.3">
      <c r="A62" s="80">
        <v>41</v>
      </c>
      <c r="B62" s="81" t="s">
        <v>42</v>
      </c>
      <c r="C62" s="49">
        <v>39</v>
      </c>
      <c r="D62" s="49">
        <v>33</v>
      </c>
      <c r="E62" s="34">
        <f t="shared" si="9"/>
        <v>72</v>
      </c>
      <c r="F62" s="34"/>
      <c r="G62" s="34">
        <v>0</v>
      </c>
      <c r="H62" s="42"/>
      <c r="I62" s="76">
        <v>147</v>
      </c>
      <c r="J62" s="65"/>
      <c r="K62" s="73">
        <v>1000</v>
      </c>
      <c r="L62" s="47">
        <f t="shared" si="10"/>
        <v>0</v>
      </c>
      <c r="M62" s="47">
        <f t="shared" si="11"/>
        <v>0</v>
      </c>
      <c r="N62" s="47">
        <f t="shared" si="12"/>
        <v>0</v>
      </c>
      <c r="O62" s="47">
        <f t="shared" si="13"/>
        <v>19684.219639278555</v>
      </c>
      <c r="P62" s="47">
        <f t="shared" si="14"/>
        <v>36112.445137805516</v>
      </c>
      <c r="Q62" s="48">
        <f t="shared" si="8"/>
        <v>56797</v>
      </c>
      <c r="R62" s="20">
        <f t="shared" si="15"/>
        <v>56797</v>
      </c>
      <c r="S62" s="64">
        <f t="shared" si="16"/>
        <v>30924</v>
      </c>
      <c r="T62" s="20">
        <v>25873</v>
      </c>
    </row>
    <row r="63" spans="1:20" x14ac:dyDescent="0.3">
      <c r="A63" s="80">
        <v>42</v>
      </c>
      <c r="B63" s="81" t="s">
        <v>43</v>
      </c>
      <c r="C63" s="49">
        <v>3</v>
      </c>
      <c r="D63" s="49">
        <v>5</v>
      </c>
      <c r="E63" s="34">
        <f t="shared" si="9"/>
        <v>8</v>
      </c>
      <c r="F63" s="34"/>
      <c r="G63" s="34"/>
      <c r="H63" s="42"/>
      <c r="I63" s="76">
        <v>69</v>
      </c>
      <c r="J63" s="65"/>
      <c r="K63" s="73">
        <v>1000</v>
      </c>
      <c r="L63" s="47">
        <f t="shared" si="10"/>
        <v>0</v>
      </c>
      <c r="M63" s="47">
        <f t="shared" si="11"/>
        <v>0</v>
      </c>
      <c r="N63" s="47">
        <f t="shared" si="12"/>
        <v>0</v>
      </c>
      <c r="O63" s="47">
        <f t="shared" si="13"/>
        <v>1514.1707414829657</v>
      </c>
      <c r="P63" s="47">
        <f t="shared" si="14"/>
        <v>5471.5825966371995</v>
      </c>
      <c r="Q63" s="48">
        <f t="shared" si="8"/>
        <v>7986</v>
      </c>
      <c r="R63" s="20">
        <f t="shared" si="15"/>
        <v>7986</v>
      </c>
      <c r="S63" s="64">
        <f t="shared" si="16"/>
        <v>1003</v>
      </c>
      <c r="T63" s="20">
        <v>6983</v>
      </c>
    </row>
    <row r="64" spans="1:20" x14ac:dyDescent="0.3">
      <c r="A64" s="191">
        <v>43</v>
      </c>
      <c r="B64" s="183" t="s">
        <v>44</v>
      </c>
      <c r="C64" s="192">
        <v>0</v>
      </c>
      <c r="D64" s="192">
        <v>0</v>
      </c>
      <c r="E64" s="193">
        <f t="shared" si="9"/>
        <v>0</v>
      </c>
      <c r="F64" s="193">
        <v>0</v>
      </c>
      <c r="G64" s="193"/>
      <c r="H64" s="197"/>
      <c r="I64" s="195">
        <v>20</v>
      </c>
      <c r="J64" s="195"/>
      <c r="K64" s="196"/>
      <c r="L64" s="190">
        <f t="shared" si="10"/>
        <v>0</v>
      </c>
      <c r="M64" s="190">
        <f t="shared" si="11"/>
        <v>0</v>
      </c>
      <c r="N64" s="190">
        <f t="shared" si="12"/>
        <v>0</v>
      </c>
      <c r="O64" s="190">
        <f t="shared" si="13"/>
        <v>0</v>
      </c>
      <c r="P64" s="190">
        <f t="shared" si="14"/>
        <v>0</v>
      </c>
      <c r="Q64" s="199">
        <f t="shared" si="8"/>
        <v>0</v>
      </c>
      <c r="R64" s="190">
        <f t="shared" si="15"/>
        <v>0</v>
      </c>
      <c r="S64" s="64">
        <f t="shared" si="16"/>
        <v>-3615</v>
      </c>
      <c r="T64" s="20">
        <v>3615</v>
      </c>
    </row>
    <row r="65" spans="1:20" x14ac:dyDescent="0.3">
      <c r="A65" s="80">
        <v>44</v>
      </c>
      <c r="B65" s="81" t="s">
        <v>45</v>
      </c>
      <c r="C65" s="49">
        <v>213</v>
      </c>
      <c r="D65" s="49">
        <v>33</v>
      </c>
      <c r="E65" s="34">
        <f t="shared" si="9"/>
        <v>246</v>
      </c>
      <c r="F65" s="34"/>
      <c r="G65" s="34">
        <v>1</v>
      </c>
      <c r="H65" s="42"/>
      <c r="I65" s="76">
        <v>370</v>
      </c>
      <c r="J65" s="65"/>
      <c r="K65" s="73">
        <v>1000</v>
      </c>
      <c r="L65" s="47">
        <f t="shared" si="10"/>
        <v>0</v>
      </c>
      <c r="M65" s="47">
        <f t="shared" si="11"/>
        <v>25000</v>
      </c>
      <c r="N65" s="47">
        <f t="shared" si="12"/>
        <v>0</v>
      </c>
      <c r="O65" s="47">
        <f t="shared" si="13"/>
        <v>107506.12264529057</v>
      </c>
      <c r="P65" s="47">
        <f t="shared" si="14"/>
        <v>36112.445137805516</v>
      </c>
      <c r="Q65" s="48">
        <f t="shared" si="8"/>
        <v>169619</v>
      </c>
      <c r="R65" s="20">
        <f t="shared" si="15"/>
        <v>169619</v>
      </c>
      <c r="S65" s="64">
        <f t="shared" si="16"/>
        <v>40105</v>
      </c>
      <c r="T65" s="20">
        <v>129514</v>
      </c>
    </row>
    <row r="66" spans="1:20" x14ac:dyDescent="0.3">
      <c r="A66" s="80">
        <v>45</v>
      </c>
      <c r="B66" s="81" t="s">
        <v>46</v>
      </c>
      <c r="C66" s="49">
        <v>12</v>
      </c>
      <c r="D66" s="49">
        <v>7</v>
      </c>
      <c r="E66" s="34">
        <f t="shared" si="9"/>
        <v>19</v>
      </c>
      <c r="F66" s="34"/>
      <c r="G66" s="34"/>
      <c r="H66" s="42"/>
      <c r="I66" s="76">
        <v>34</v>
      </c>
      <c r="J66" s="65"/>
      <c r="K66" s="73">
        <v>1000</v>
      </c>
      <c r="L66" s="47">
        <f t="shared" si="10"/>
        <v>0</v>
      </c>
      <c r="M66" s="47">
        <f t="shared" si="11"/>
        <v>0</v>
      </c>
      <c r="N66" s="47">
        <f t="shared" si="12"/>
        <v>0</v>
      </c>
      <c r="O66" s="47">
        <f t="shared" si="13"/>
        <v>6056.6829659318628</v>
      </c>
      <c r="P66" s="47">
        <f t="shared" si="14"/>
        <v>7660.2156352920792</v>
      </c>
      <c r="Q66" s="48">
        <f t="shared" si="8"/>
        <v>14717</v>
      </c>
      <c r="R66" s="20">
        <f t="shared" si="15"/>
        <v>14717</v>
      </c>
      <c r="S66" s="64">
        <f t="shared" si="16"/>
        <v>-5458</v>
      </c>
      <c r="T66" s="20">
        <v>20175</v>
      </c>
    </row>
    <row r="67" spans="1:20" x14ac:dyDescent="0.3">
      <c r="A67" s="80">
        <v>46</v>
      </c>
      <c r="B67" s="81" t="s">
        <v>47</v>
      </c>
      <c r="C67" s="49">
        <v>145</v>
      </c>
      <c r="D67" s="49">
        <v>174</v>
      </c>
      <c r="E67" s="34">
        <f t="shared" si="9"/>
        <v>319</v>
      </c>
      <c r="F67" s="34">
        <v>5</v>
      </c>
      <c r="G67" s="34">
        <v>2</v>
      </c>
      <c r="H67" s="42">
        <v>3</v>
      </c>
      <c r="I67" s="76">
        <v>700</v>
      </c>
      <c r="J67" s="73">
        <v>1000</v>
      </c>
      <c r="K67" s="73">
        <v>1000</v>
      </c>
      <c r="L67" s="47">
        <f t="shared" si="10"/>
        <v>4000</v>
      </c>
      <c r="M67" s="47">
        <f t="shared" si="11"/>
        <v>50000</v>
      </c>
      <c r="N67" s="47">
        <f t="shared" si="12"/>
        <v>9000</v>
      </c>
      <c r="O67" s="47">
        <f t="shared" si="13"/>
        <v>73184.91917167668</v>
      </c>
      <c r="P67" s="47">
        <f t="shared" si="14"/>
        <v>190411.07436297456</v>
      </c>
      <c r="Q67" s="48">
        <f t="shared" si="8"/>
        <v>328596</v>
      </c>
      <c r="R67" s="20">
        <f t="shared" si="15"/>
        <v>324596</v>
      </c>
      <c r="S67" s="64">
        <f t="shared" si="16"/>
        <v>-55522</v>
      </c>
      <c r="T67" s="20">
        <v>384118</v>
      </c>
    </row>
    <row r="68" spans="1:20" x14ac:dyDescent="0.3">
      <c r="A68" s="80">
        <v>47</v>
      </c>
      <c r="B68" s="81" t="s">
        <v>48</v>
      </c>
      <c r="C68" s="49">
        <v>2</v>
      </c>
      <c r="D68" s="49">
        <v>48</v>
      </c>
      <c r="E68" s="34">
        <f t="shared" si="9"/>
        <v>50</v>
      </c>
      <c r="F68" s="34"/>
      <c r="G68" s="34"/>
      <c r="H68" s="42"/>
      <c r="I68" s="76">
        <v>82</v>
      </c>
      <c r="J68" s="65"/>
      <c r="K68" s="73">
        <v>1000</v>
      </c>
      <c r="L68" s="47">
        <f t="shared" si="10"/>
        <v>0</v>
      </c>
      <c r="M68" s="47">
        <f t="shared" si="11"/>
        <v>0</v>
      </c>
      <c r="N68" s="47">
        <f t="shared" si="12"/>
        <v>0</v>
      </c>
      <c r="O68" s="47">
        <f t="shared" si="13"/>
        <v>1009.4471609886439</v>
      </c>
      <c r="P68" s="47">
        <f t="shared" si="14"/>
        <v>52527.192927717115</v>
      </c>
      <c r="Q68" s="48">
        <f t="shared" si="8"/>
        <v>54537</v>
      </c>
      <c r="R68" s="20">
        <f t="shared" si="15"/>
        <v>54537</v>
      </c>
      <c r="S68" s="64">
        <f t="shared" si="16"/>
        <v>6850</v>
      </c>
      <c r="T68" s="20">
        <v>47687</v>
      </c>
    </row>
    <row r="69" spans="1:20" x14ac:dyDescent="0.3">
      <c r="A69" s="80">
        <v>48</v>
      </c>
      <c r="B69" s="81" t="s">
        <v>49</v>
      </c>
      <c r="C69" s="49">
        <v>0</v>
      </c>
      <c r="D69" s="49">
        <v>1</v>
      </c>
      <c r="E69" s="34">
        <f t="shared" si="9"/>
        <v>1</v>
      </c>
      <c r="F69" s="34"/>
      <c r="G69" s="34"/>
      <c r="H69" s="42"/>
      <c r="I69" s="76">
        <v>105</v>
      </c>
      <c r="J69" s="65"/>
      <c r="K69" s="73">
        <v>0</v>
      </c>
      <c r="L69" s="47">
        <f t="shared" si="10"/>
        <v>0</v>
      </c>
      <c r="M69" s="47">
        <f t="shared" si="11"/>
        <v>0</v>
      </c>
      <c r="N69" s="47">
        <f t="shared" si="12"/>
        <v>0</v>
      </c>
      <c r="O69" s="47">
        <f t="shared" si="13"/>
        <v>0</v>
      </c>
      <c r="P69" s="47">
        <f t="shared" si="14"/>
        <v>1094.3165193274399</v>
      </c>
      <c r="Q69" s="48">
        <f t="shared" si="8"/>
        <v>1094</v>
      </c>
      <c r="R69" s="20">
        <f t="shared" si="15"/>
        <v>1094</v>
      </c>
      <c r="S69" s="64">
        <f t="shared" si="16"/>
        <v>94</v>
      </c>
      <c r="T69" s="20">
        <v>1000</v>
      </c>
    </row>
    <row r="70" spans="1:20" x14ac:dyDescent="0.3">
      <c r="A70" s="191">
        <v>49</v>
      </c>
      <c r="B70" s="183" t="s">
        <v>50</v>
      </c>
      <c r="C70" s="192">
        <v>0</v>
      </c>
      <c r="D70" s="192">
        <v>0</v>
      </c>
      <c r="E70" s="193">
        <f t="shared" si="9"/>
        <v>0</v>
      </c>
      <c r="F70" s="193"/>
      <c r="G70" s="193"/>
      <c r="H70" s="198"/>
      <c r="I70" s="195">
        <v>67</v>
      </c>
      <c r="J70" s="195"/>
      <c r="K70" s="196"/>
      <c r="L70" s="190">
        <f t="shared" si="10"/>
        <v>0</v>
      </c>
      <c r="M70" s="190">
        <f t="shared" si="11"/>
        <v>0</v>
      </c>
      <c r="N70" s="190">
        <f t="shared" si="12"/>
        <v>0</v>
      </c>
      <c r="O70" s="190">
        <f t="shared" si="13"/>
        <v>0</v>
      </c>
      <c r="P70" s="190">
        <f t="shared" si="14"/>
        <v>0</v>
      </c>
      <c r="Q70" s="199">
        <f t="shared" si="8"/>
        <v>0</v>
      </c>
      <c r="R70" s="190">
        <f t="shared" si="15"/>
        <v>0</v>
      </c>
      <c r="S70" s="64">
        <f t="shared" si="16"/>
        <v>0</v>
      </c>
      <c r="T70" s="20">
        <v>0</v>
      </c>
    </row>
    <row r="71" spans="1:20" x14ac:dyDescent="0.3">
      <c r="A71" s="80">
        <v>50</v>
      </c>
      <c r="B71" s="81" t="s">
        <v>51</v>
      </c>
      <c r="C71" s="49">
        <v>230</v>
      </c>
      <c r="D71" s="49">
        <v>170</v>
      </c>
      <c r="E71" s="34">
        <f t="shared" si="9"/>
        <v>400</v>
      </c>
      <c r="F71" s="34">
        <v>7</v>
      </c>
      <c r="G71" s="34"/>
      <c r="H71" s="42">
        <v>4</v>
      </c>
      <c r="I71" s="76">
        <v>878</v>
      </c>
      <c r="J71" s="73">
        <v>1000</v>
      </c>
      <c r="K71" s="73">
        <v>1000</v>
      </c>
      <c r="L71" s="47">
        <f t="shared" si="10"/>
        <v>5600</v>
      </c>
      <c r="M71" s="47">
        <f t="shared" si="11"/>
        <v>0</v>
      </c>
      <c r="N71" s="47">
        <f t="shared" si="12"/>
        <v>12000</v>
      </c>
      <c r="O71" s="47">
        <f t="shared" si="13"/>
        <v>116086.42351369404</v>
      </c>
      <c r="P71" s="47">
        <f t="shared" si="14"/>
        <v>186033.80828566477</v>
      </c>
      <c r="Q71" s="48">
        <f t="shared" si="8"/>
        <v>321720</v>
      </c>
      <c r="R71" s="20">
        <f>Q71-L71</f>
        <v>316120</v>
      </c>
      <c r="S71" s="64">
        <f t="shared" si="16"/>
        <v>-42910</v>
      </c>
      <c r="T71" s="20">
        <v>364630</v>
      </c>
    </row>
    <row r="72" spans="1:20" x14ac:dyDescent="0.3">
      <c r="A72" s="80">
        <v>51</v>
      </c>
      <c r="B72" s="81" t="s">
        <v>52</v>
      </c>
      <c r="C72" s="49">
        <v>137</v>
      </c>
      <c r="D72" s="49">
        <v>117</v>
      </c>
      <c r="E72" s="34">
        <f t="shared" si="9"/>
        <v>254</v>
      </c>
      <c r="F72" s="34">
        <v>61</v>
      </c>
      <c r="G72" s="34"/>
      <c r="H72" s="42">
        <v>2</v>
      </c>
      <c r="I72" s="76">
        <v>476</v>
      </c>
      <c r="J72" s="73">
        <v>1000</v>
      </c>
      <c r="K72" s="73">
        <v>1000</v>
      </c>
      <c r="L72" s="47">
        <f t="shared" si="10"/>
        <v>48800</v>
      </c>
      <c r="M72" s="47">
        <f t="shared" si="11"/>
        <v>0</v>
      </c>
      <c r="N72" s="47">
        <f t="shared" si="12"/>
        <v>6000</v>
      </c>
      <c r="O72" s="47">
        <f t="shared" si="13"/>
        <v>69147.130527722111</v>
      </c>
      <c r="P72" s="47">
        <f t="shared" si="14"/>
        <v>128035.03276131046</v>
      </c>
      <c r="Q72" s="48">
        <f t="shared" si="8"/>
        <v>253982</v>
      </c>
      <c r="R72" s="20">
        <f t="shared" si="15"/>
        <v>205182</v>
      </c>
      <c r="S72" s="64">
        <f t="shared" si="16"/>
        <v>59184</v>
      </c>
      <c r="T72" s="20">
        <v>194798</v>
      </c>
    </row>
    <row r="73" spans="1:20" x14ac:dyDescent="0.3">
      <c r="A73" s="80">
        <v>52</v>
      </c>
      <c r="B73" s="81" t="s">
        <v>53</v>
      </c>
      <c r="C73" s="49">
        <v>0</v>
      </c>
      <c r="D73" s="49">
        <v>12</v>
      </c>
      <c r="E73" s="34">
        <f t="shared" si="9"/>
        <v>12</v>
      </c>
      <c r="F73" s="34"/>
      <c r="G73" s="34"/>
      <c r="H73" s="42"/>
      <c r="I73" s="76">
        <v>104</v>
      </c>
      <c r="J73" s="73">
        <v>1000</v>
      </c>
      <c r="K73" s="73">
        <v>1000</v>
      </c>
      <c r="L73" s="47">
        <f t="shared" si="10"/>
        <v>0</v>
      </c>
      <c r="M73" s="47">
        <f t="shared" si="11"/>
        <v>0</v>
      </c>
      <c r="N73" s="47">
        <f t="shared" si="12"/>
        <v>0</v>
      </c>
      <c r="O73" s="47">
        <f t="shared" si="13"/>
        <v>0</v>
      </c>
      <c r="P73" s="47">
        <f t="shared" si="14"/>
        <v>13131.798231929279</v>
      </c>
      <c r="Q73" s="48">
        <f t="shared" si="8"/>
        <v>15132</v>
      </c>
      <c r="R73" s="20">
        <f t="shared" si="15"/>
        <v>15132</v>
      </c>
      <c r="S73" s="64">
        <f t="shared" si="16"/>
        <v>7964</v>
      </c>
      <c r="T73" s="20">
        <v>7168</v>
      </c>
    </row>
    <row r="74" spans="1:20" x14ac:dyDescent="0.3">
      <c r="A74" s="80">
        <v>53</v>
      </c>
      <c r="B74" s="81" t="s">
        <v>54</v>
      </c>
      <c r="C74" s="49">
        <v>432</v>
      </c>
      <c r="D74" s="49">
        <v>254</v>
      </c>
      <c r="E74" s="34">
        <f t="shared" si="9"/>
        <v>686</v>
      </c>
      <c r="F74" s="34"/>
      <c r="G74" s="34"/>
      <c r="H74" s="42">
        <v>3</v>
      </c>
      <c r="I74" s="76">
        <v>1109</v>
      </c>
      <c r="J74" s="73">
        <v>1000</v>
      </c>
      <c r="K74" s="73">
        <v>1000</v>
      </c>
      <c r="L74" s="47">
        <f t="shared" si="10"/>
        <v>0</v>
      </c>
      <c r="M74" s="47">
        <f t="shared" si="11"/>
        <v>0</v>
      </c>
      <c r="N74" s="47">
        <f t="shared" si="12"/>
        <v>9000</v>
      </c>
      <c r="O74" s="47">
        <f t="shared" si="13"/>
        <v>218040.58677354708</v>
      </c>
      <c r="P74" s="47">
        <f t="shared" si="14"/>
        <v>277956.39590916975</v>
      </c>
      <c r="Q74" s="48">
        <f t="shared" si="8"/>
        <v>506997</v>
      </c>
      <c r="R74" s="20">
        <f t="shared" si="15"/>
        <v>506997</v>
      </c>
      <c r="S74" s="64">
        <f t="shared" si="16"/>
        <v>73751</v>
      </c>
      <c r="T74" s="20">
        <v>433246</v>
      </c>
    </row>
    <row r="75" spans="1:20" x14ac:dyDescent="0.3">
      <c r="A75" s="80">
        <v>54</v>
      </c>
      <c r="B75" s="81" t="s">
        <v>55</v>
      </c>
      <c r="C75" s="49">
        <v>7</v>
      </c>
      <c r="D75" s="49">
        <v>9</v>
      </c>
      <c r="E75" s="34">
        <f t="shared" si="9"/>
        <v>16</v>
      </c>
      <c r="F75" s="34"/>
      <c r="G75" s="34"/>
      <c r="H75" s="42"/>
      <c r="I75" s="76">
        <v>65</v>
      </c>
      <c r="J75" s="65"/>
      <c r="K75" s="73">
        <v>1000</v>
      </c>
      <c r="L75" s="47">
        <f t="shared" si="10"/>
        <v>0</v>
      </c>
      <c r="M75" s="47">
        <f t="shared" si="11"/>
        <v>0</v>
      </c>
      <c r="N75" s="47">
        <f t="shared" si="12"/>
        <v>0</v>
      </c>
      <c r="O75" s="47">
        <f t="shared" si="13"/>
        <v>3533.0650634602534</v>
      </c>
      <c r="P75" s="47">
        <f t="shared" si="14"/>
        <v>9848.848673946959</v>
      </c>
      <c r="Q75" s="48">
        <f t="shared" si="8"/>
        <v>14382</v>
      </c>
      <c r="R75" s="20">
        <f t="shared" si="15"/>
        <v>14382</v>
      </c>
      <c r="S75" s="64">
        <f t="shared" si="16"/>
        <v>-2138</v>
      </c>
      <c r="T75" s="20">
        <v>16520</v>
      </c>
    </row>
    <row r="76" spans="1:20" x14ac:dyDescent="0.3">
      <c r="A76" s="80">
        <v>55</v>
      </c>
      <c r="B76" s="81" t="s">
        <v>86</v>
      </c>
      <c r="C76" s="49">
        <v>0</v>
      </c>
      <c r="D76" s="49">
        <v>1</v>
      </c>
      <c r="E76" s="34">
        <f t="shared" si="9"/>
        <v>1</v>
      </c>
      <c r="F76" s="34"/>
      <c r="G76" s="34"/>
      <c r="H76" s="42"/>
      <c r="I76" s="76">
        <v>14</v>
      </c>
      <c r="J76" s="65"/>
      <c r="K76" s="73">
        <v>0</v>
      </c>
      <c r="L76" s="47">
        <f t="shared" si="10"/>
        <v>0</v>
      </c>
      <c r="M76" s="47">
        <f t="shared" si="11"/>
        <v>0</v>
      </c>
      <c r="N76" s="47">
        <f t="shared" si="12"/>
        <v>0</v>
      </c>
      <c r="O76" s="47">
        <f t="shared" si="13"/>
        <v>0</v>
      </c>
      <c r="P76" s="47">
        <f t="shared" si="14"/>
        <v>1094.3165193274399</v>
      </c>
      <c r="Q76" s="48">
        <f t="shared" si="8"/>
        <v>1094</v>
      </c>
      <c r="R76" s="20">
        <v>1094</v>
      </c>
      <c r="S76" s="64">
        <f t="shared" si="16"/>
        <v>1094</v>
      </c>
      <c r="T76" s="20"/>
    </row>
    <row r="77" spans="1:20" x14ac:dyDescent="0.3">
      <c r="A77" s="80">
        <v>56</v>
      </c>
      <c r="B77" s="81" t="s">
        <v>56</v>
      </c>
      <c r="C77" s="49">
        <v>3</v>
      </c>
      <c r="D77" s="49">
        <v>13</v>
      </c>
      <c r="E77" s="34">
        <f t="shared" si="9"/>
        <v>16</v>
      </c>
      <c r="F77" s="34"/>
      <c r="G77" s="34"/>
      <c r="H77" s="42"/>
      <c r="I77" s="76">
        <v>102</v>
      </c>
      <c r="J77" s="65"/>
      <c r="K77" s="73">
        <v>1000</v>
      </c>
      <c r="L77" s="47">
        <f t="shared" si="10"/>
        <v>0</v>
      </c>
      <c r="M77" s="47">
        <f t="shared" si="11"/>
        <v>0</v>
      </c>
      <c r="N77" s="47">
        <f t="shared" si="12"/>
        <v>0</v>
      </c>
      <c r="O77" s="47">
        <f t="shared" si="13"/>
        <v>1514.1707414829657</v>
      </c>
      <c r="P77" s="47">
        <f t="shared" si="14"/>
        <v>14226.114751256719</v>
      </c>
      <c r="Q77" s="48">
        <f t="shared" si="8"/>
        <v>16740</v>
      </c>
      <c r="R77" s="20">
        <f>Q77-L77</f>
        <v>16740</v>
      </c>
      <c r="S77" s="64">
        <f t="shared" si="16"/>
        <v>669</v>
      </c>
      <c r="T77" s="20">
        <v>16071</v>
      </c>
    </row>
    <row r="78" spans="1:20" x14ac:dyDescent="0.3">
      <c r="A78" s="80">
        <v>57</v>
      </c>
      <c r="B78" s="81" t="s">
        <v>57</v>
      </c>
      <c r="C78" s="49">
        <v>109</v>
      </c>
      <c r="D78" s="49">
        <v>72</v>
      </c>
      <c r="E78" s="34">
        <f t="shared" si="9"/>
        <v>181</v>
      </c>
      <c r="F78" s="34">
        <v>10</v>
      </c>
      <c r="G78" s="34"/>
      <c r="H78" s="43">
        <v>3</v>
      </c>
      <c r="I78" s="76">
        <v>429</v>
      </c>
      <c r="J78" s="73">
        <v>1000</v>
      </c>
      <c r="K78" s="73">
        <v>1000</v>
      </c>
      <c r="L78" s="47">
        <f t="shared" si="10"/>
        <v>8000</v>
      </c>
      <c r="M78" s="47">
        <f t="shared" si="11"/>
        <v>0</v>
      </c>
      <c r="N78" s="47">
        <f t="shared" si="12"/>
        <v>9000</v>
      </c>
      <c r="O78" s="47">
        <f t="shared" si="13"/>
        <v>55014.87027388109</v>
      </c>
      <c r="P78" s="47">
        <f t="shared" si="14"/>
        <v>78790.789391575672</v>
      </c>
      <c r="Q78" s="48">
        <f t="shared" si="8"/>
        <v>152806</v>
      </c>
      <c r="R78" s="20">
        <f>Q78-L78</f>
        <v>144806</v>
      </c>
      <c r="S78" s="64">
        <f t="shared" si="16"/>
        <v>31888</v>
      </c>
      <c r="T78" s="20">
        <v>120918</v>
      </c>
    </row>
    <row r="79" spans="1:20" x14ac:dyDescent="0.3">
      <c r="A79" s="80">
        <v>58</v>
      </c>
      <c r="B79" s="81" t="s">
        <v>58</v>
      </c>
      <c r="C79" s="49">
        <v>158</v>
      </c>
      <c r="D79" s="49">
        <v>134</v>
      </c>
      <c r="E79" s="34">
        <f t="shared" si="9"/>
        <v>292</v>
      </c>
      <c r="F79" s="34">
        <v>35</v>
      </c>
      <c r="G79" s="34"/>
      <c r="H79" s="42">
        <v>2</v>
      </c>
      <c r="I79" s="76">
        <v>610</v>
      </c>
      <c r="J79" s="73">
        <v>1000</v>
      </c>
      <c r="K79" s="73">
        <v>1000</v>
      </c>
      <c r="L79" s="47">
        <f t="shared" si="10"/>
        <v>28000</v>
      </c>
      <c r="M79" s="47">
        <f t="shared" si="11"/>
        <v>0</v>
      </c>
      <c r="N79" s="47">
        <f t="shared" si="12"/>
        <v>6000</v>
      </c>
      <c r="O79" s="47">
        <f t="shared" si="13"/>
        <v>79746.32571810286</v>
      </c>
      <c r="P79" s="47">
        <f t="shared" si="14"/>
        <v>146638.41358987696</v>
      </c>
      <c r="Q79" s="48">
        <f t="shared" si="8"/>
        <v>262385</v>
      </c>
      <c r="R79" s="20">
        <f>Q79-L79</f>
        <v>234385</v>
      </c>
      <c r="S79" s="64">
        <f t="shared" si="16"/>
        <v>18657</v>
      </c>
      <c r="T79" s="20">
        <v>243728</v>
      </c>
    </row>
    <row r="80" spans="1:20" x14ac:dyDescent="0.3">
      <c r="A80" s="80">
        <v>59</v>
      </c>
      <c r="B80" s="81" t="s">
        <v>59</v>
      </c>
      <c r="C80" s="44">
        <v>1</v>
      </c>
      <c r="D80" s="34">
        <v>1</v>
      </c>
      <c r="E80" s="34">
        <f t="shared" si="9"/>
        <v>2</v>
      </c>
      <c r="F80" s="34"/>
      <c r="G80" s="34"/>
      <c r="H80" s="34"/>
      <c r="I80" s="76">
        <v>17</v>
      </c>
      <c r="J80" s="65"/>
      <c r="K80" s="73">
        <v>1000</v>
      </c>
      <c r="L80" s="47">
        <f t="shared" si="10"/>
        <v>0</v>
      </c>
      <c r="M80" s="47">
        <f t="shared" si="11"/>
        <v>0</v>
      </c>
      <c r="N80" s="47">
        <f t="shared" si="12"/>
        <v>0</v>
      </c>
      <c r="O80" s="47">
        <f t="shared" si="13"/>
        <v>504.72358049432194</v>
      </c>
      <c r="P80" s="47">
        <f t="shared" si="14"/>
        <v>1094.3165193274399</v>
      </c>
      <c r="Q80" s="48">
        <f t="shared" si="8"/>
        <v>2599</v>
      </c>
      <c r="R80" s="20">
        <f>Q80-L80</f>
        <v>2599</v>
      </c>
      <c r="S80" s="64">
        <f t="shared" si="16"/>
        <v>741</v>
      </c>
      <c r="T80" s="20">
        <v>1858</v>
      </c>
    </row>
    <row r="81" spans="1:20" s="67" customFormat="1" x14ac:dyDescent="0.3">
      <c r="A81" s="82"/>
      <c r="B81" s="83" t="s">
        <v>545</v>
      </c>
      <c r="C81" s="66">
        <f t="shared" ref="C81:R81" si="17">SUM(C22:C80)</f>
        <v>2495</v>
      </c>
      <c r="D81" s="66">
        <f t="shared" si="17"/>
        <v>1923</v>
      </c>
      <c r="E81" s="66">
        <f t="shared" si="17"/>
        <v>4418</v>
      </c>
      <c r="F81" s="66">
        <f t="shared" si="17"/>
        <v>124</v>
      </c>
      <c r="G81" s="66">
        <f t="shared" si="17"/>
        <v>6</v>
      </c>
      <c r="H81" s="66">
        <f t="shared" si="17"/>
        <v>33</v>
      </c>
      <c r="I81" s="77">
        <f t="shared" si="17"/>
        <v>12432</v>
      </c>
      <c r="J81" s="48">
        <f t="shared" si="17"/>
        <v>19000</v>
      </c>
      <c r="K81" s="48">
        <f t="shared" si="17"/>
        <v>47000</v>
      </c>
      <c r="L81" s="48">
        <f t="shared" si="17"/>
        <v>99200</v>
      </c>
      <c r="M81" s="48">
        <f t="shared" si="17"/>
        <v>150000</v>
      </c>
      <c r="N81" s="48">
        <f t="shared" si="17"/>
        <v>99000</v>
      </c>
      <c r="O81" s="48">
        <f t="shared" si="17"/>
        <v>1259285.3333333333</v>
      </c>
      <c r="P81" s="48">
        <f t="shared" si="17"/>
        <v>2104370.666666667</v>
      </c>
      <c r="Q81" s="48">
        <f t="shared" si="17"/>
        <v>3777856</v>
      </c>
      <c r="R81" s="28">
        <f t="shared" si="17"/>
        <v>3678656</v>
      </c>
      <c r="S81" s="64">
        <f t="shared" si="16"/>
        <v>138977</v>
      </c>
      <c r="T81" s="28">
        <f>SUM(T22:T80)</f>
        <v>3638879</v>
      </c>
    </row>
    <row r="82" spans="1:20" x14ac:dyDescent="0.3">
      <c r="B82" s="2"/>
      <c r="C82" s="23"/>
      <c r="D82" s="2"/>
      <c r="E82" s="23"/>
      <c r="F82" s="21"/>
      <c r="G82" s="21"/>
      <c r="H82" s="2"/>
      <c r="I82" s="35"/>
      <c r="J82" s="35"/>
      <c r="K82" s="3"/>
      <c r="L82" s="3"/>
      <c r="M82" s="8"/>
      <c r="N82" s="3"/>
      <c r="O82" s="26"/>
      <c r="P82" s="26"/>
      <c r="R82" s="15">
        <f>R81+L81-Q81</f>
        <v>0</v>
      </c>
    </row>
    <row r="83" spans="1:20" x14ac:dyDescent="0.3">
      <c r="B83" s="2"/>
      <c r="C83" s="2"/>
      <c r="D83" s="2"/>
      <c r="E83" s="2"/>
      <c r="F83" s="21"/>
      <c r="G83" s="21"/>
      <c r="H83" s="2"/>
      <c r="I83" s="21"/>
      <c r="J83" s="21"/>
      <c r="K83" s="3"/>
      <c r="L83" s="3"/>
      <c r="M83" s="8"/>
      <c r="N83" s="3"/>
      <c r="O83" s="26"/>
      <c r="P83" s="26"/>
      <c r="R83" s="15"/>
    </row>
  </sheetData>
  <autoFilter ref="A21:T83">
    <sortState ref="A22:S81">
      <sortCondition ref="A21:A81"/>
    </sortState>
  </autoFilter>
  <mergeCells count="3">
    <mergeCell ref="B3:H3"/>
    <mergeCell ref="B16:K16"/>
    <mergeCell ref="B5:H5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B109" workbookViewId="0">
      <selection activeCell="Q4" sqref="Q4:S66"/>
    </sheetView>
  </sheetViews>
  <sheetFormatPr baseColWidth="10" defaultColWidth="2.6640625" defaultRowHeight="14.4" outlineLevelRow="1" x14ac:dyDescent="0.3"/>
  <cols>
    <col min="1" max="1" width="11.88671875" style="104" hidden="1" customWidth="1"/>
    <col min="2" max="2" width="46.33203125" style="104" bestFit="1" customWidth="1"/>
    <col min="3" max="3" width="22.5546875" style="104" bestFit="1" customWidth="1"/>
    <col min="4" max="10" width="6.88671875" style="104" customWidth="1"/>
    <col min="11" max="11" width="7.21875" style="104" customWidth="1"/>
    <col min="12" max="15" width="6.88671875" style="104" customWidth="1"/>
    <col min="16" max="16" width="6" style="104" bestFit="1" customWidth="1"/>
    <col min="17" max="18" width="5" style="104" bestFit="1" customWidth="1"/>
    <col min="19" max="19" width="6.21875" style="104" bestFit="1" customWidth="1"/>
    <col min="20" max="22" width="8.6640625" style="104" customWidth="1"/>
    <col min="23" max="16384" width="2.6640625" style="104"/>
  </cols>
  <sheetData>
    <row r="1" spans="1:19" ht="14.1" customHeight="1" x14ac:dyDescent="0.3">
      <c r="B1" s="105" t="s">
        <v>105</v>
      </c>
    </row>
    <row r="2" spans="1:19" ht="14.1" customHeight="1" x14ac:dyDescent="0.3">
      <c r="B2" s="106" t="s">
        <v>106</v>
      </c>
      <c r="D2" s="106" t="s">
        <v>107</v>
      </c>
    </row>
    <row r="3" spans="1:19" ht="0.9" customHeight="1" x14ac:dyDescent="0.3"/>
    <row r="4" spans="1:19" x14ac:dyDescent="0.3">
      <c r="A4" s="107"/>
      <c r="B4" s="107"/>
      <c r="C4" s="108" t="s">
        <v>108</v>
      </c>
      <c r="D4" s="204" t="s">
        <v>0</v>
      </c>
      <c r="E4" s="204"/>
      <c r="F4" s="204"/>
      <c r="G4" s="204"/>
      <c r="H4" s="204"/>
      <c r="I4" s="204"/>
      <c r="J4" s="204" t="s">
        <v>1</v>
      </c>
      <c r="K4" s="204"/>
      <c r="L4" s="204"/>
      <c r="M4" s="204"/>
      <c r="N4" s="204"/>
      <c r="O4" s="204"/>
      <c r="P4" s="109" t="s">
        <v>109</v>
      </c>
      <c r="Q4" s="215"/>
      <c r="R4" s="215"/>
      <c r="S4" s="215"/>
    </row>
    <row r="5" spans="1:19" x14ac:dyDescent="0.3">
      <c r="A5" s="110"/>
      <c r="B5" s="110"/>
      <c r="C5" s="108" t="s">
        <v>108</v>
      </c>
      <c r="D5" s="111" t="s">
        <v>110</v>
      </c>
      <c r="E5" s="111" t="s">
        <v>111</v>
      </c>
      <c r="F5" s="111" t="s">
        <v>112</v>
      </c>
      <c r="G5" s="111" t="s">
        <v>113</v>
      </c>
      <c r="H5" s="111" t="s">
        <v>114</v>
      </c>
      <c r="I5" s="111" t="s">
        <v>109</v>
      </c>
      <c r="J5" s="111" t="s">
        <v>110</v>
      </c>
      <c r="K5" s="111" t="s">
        <v>111</v>
      </c>
      <c r="L5" s="109" t="s">
        <v>112</v>
      </c>
      <c r="M5" s="111" t="s">
        <v>113</v>
      </c>
      <c r="N5" s="111" t="s">
        <v>114</v>
      </c>
      <c r="O5" s="111" t="s">
        <v>109</v>
      </c>
      <c r="P5" s="112"/>
      <c r="Q5" s="245" t="s">
        <v>111</v>
      </c>
      <c r="R5" s="245" t="s">
        <v>112</v>
      </c>
      <c r="S5" s="246" t="s">
        <v>115</v>
      </c>
    </row>
    <row r="6" spans="1:19" x14ac:dyDescent="0.3">
      <c r="A6" s="114" t="s">
        <v>116</v>
      </c>
      <c r="B6" s="114" t="s">
        <v>117</v>
      </c>
      <c r="C6" s="114" t="s">
        <v>108</v>
      </c>
      <c r="D6" s="115">
        <v>217</v>
      </c>
      <c r="E6" s="115">
        <v>1090</v>
      </c>
      <c r="F6" s="115">
        <v>813</v>
      </c>
      <c r="G6" s="115">
        <v>271</v>
      </c>
      <c r="H6" s="115">
        <v>2172</v>
      </c>
      <c r="I6" s="115">
        <v>4563</v>
      </c>
      <c r="J6" s="115">
        <v>207</v>
      </c>
      <c r="K6" s="115">
        <v>1405</v>
      </c>
      <c r="L6" s="114">
        <v>1111</v>
      </c>
      <c r="M6" s="115">
        <v>548</v>
      </c>
      <c r="N6" s="115">
        <v>4598</v>
      </c>
      <c r="O6" s="115">
        <v>7869</v>
      </c>
      <c r="P6" s="115">
        <v>12432</v>
      </c>
      <c r="Q6" s="224"/>
      <c r="R6" s="224"/>
      <c r="S6" s="224"/>
    </row>
    <row r="7" spans="1:19" outlineLevel="1" x14ac:dyDescent="0.3">
      <c r="A7" s="117" t="s">
        <v>118</v>
      </c>
      <c r="B7" s="16" t="s">
        <v>2</v>
      </c>
      <c r="C7" s="117" t="s">
        <v>119</v>
      </c>
      <c r="D7" s="118">
        <v>0</v>
      </c>
      <c r="E7" s="118">
        <v>2</v>
      </c>
      <c r="F7" s="118">
        <v>10</v>
      </c>
      <c r="G7" s="118">
        <v>6</v>
      </c>
      <c r="H7" s="118">
        <v>32</v>
      </c>
      <c r="I7" s="118">
        <v>50</v>
      </c>
      <c r="J7" s="118">
        <v>0</v>
      </c>
      <c r="K7" s="118">
        <v>2</v>
      </c>
      <c r="L7" s="117">
        <v>1</v>
      </c>
      <c r="M7" s="118">
        <v>0</v>
      </c>
      <c r="N7" s="118">
        <v>12</v>
      </c>
      <c r="O7" s="118">
        <v>15</v>
      </c>
      <c r="P7" s="115">
        <v>65</v>
      </c>
      <c r="Q7" s="224">
        <f>E7+K7</f>
        <v>4</v>
      </c>
      <c r="R7" s="224">
        <f>F7+L7</f>
        <v>11</v>
      </c>
      <c r="S7" s="224">
        <f>E7+F7+K7+L7</f>
        <v>15</v>
      </c>
    </row>
    <row r="8" spans="1:19" outlineLevel="1" x14ac:dyDescent="0.3">
      <c r="A8" s="117" t="s">
        <v>120</v>
      </c>
      <c r="B8" s="16" t="s">
        <v>3</v>
      </c>
      <c r="C8" s="117" t="s">
        <v>119</v>
      </c>
      <c r="D8" s="118">
        <v>1</v>
      </c>
      <c r="E8" s="118">
        <v>0</v>
      </c>
      <c r="F8" s="118">
        <v>2</v>
      </c>
      <c r="G8" s="118">
        <v>0</v>
      </c>
      <c r="H8" s="118">
        <v>20</v>
      </c>
      <c r="I8" s="118">
        <v>23</v>
      </c>
      <c r="J8" s="118">
        <v>0</v>
      </c>
      <c r="K8" s="118">
        <v>2</v>
      </c>
      <c r="L8" s="117">
        <v>1</v>
      </c>
      <c r="M8" s="118">
        <v>4</v>
      </c>
      <c r="N8" s="118">
        <v>63</v>
      </c>
      <c r="O8" s="118">
        <v>70</v>
      </c>
      <c r="P8" s="115">
        <v>93</v>
      </c>
      <c r="Q8" s="224">
        <f t="shared" ref="Q8:R66" si="0">E8+K8</f>
        <v>2</v>
      </c>
      <c r="R8" s="224">
        <f t="shared" si="0"/>
        <v>3</v>
      </c>
      <c r="S8" s="224">
        <f t="shared" ref="S8:S66" si="1">E8+F8+K8+L8</f>
        <v>5</v>
      </c>
    </row>
    <row r="9" spans="1:19" outlineLevel="1" x14ac:dyDescent="0.3">
      <c r="A9" s="117" t="s">
        <v>121</v>
      </c>
      <c r="B9" s="16" t="s">
        <v>4</v>
      </c>
      <c r="C9" s="117" t="s">
        <v>119</v>
      </c>
      <c r="D9" s="118">
        <v>0</v>
      </c>
      <c r="E9" s="118">
        <v>6</v>
      </c>
      <c r="F9" s="118">
        <v>17</v>
      </c>
      <c r="G9" s="118">
        <v>2</v>
      </c>
      <c r="H9" s="118">
        <v>22</v>
      </c>
      <c r="I9" s="118">
        <v>47</v>
      </c>
      <c r="J9" s="118">
        <v>0</v>
      </c>
      <c r="K9" s="118">
        <v>1</v>
      </c>
      <c r="L9" s="117">
        <v>2</v>
      </c>
      <c r="M9" s="118">
        <v>0</v>
      </c>
      <c r="N9" s="118">
        <v>4</v>
      </c>
      <c r="O9" s="118">
        <v>7</v>
      </c>
      <c r="P9" s="115">
        <v>54</v>
      </c>
      <c r="Q9" s="224">
        <f t="shared" si="0"/>
        <v>7</v>
      </c>
      <c r="R9" s="224">
        <f t="shared" si="0"/>
        <v>19</v>
      </c>
      <c r="S9" s="224">
        <f t="shared" si="1"/>
        <v>26</v>
      </c>
    </row>
    <row r="10" spans="1:19" outlineLevel="1" x14ac:dyDescent="0.3">
      <c r="A10" s="117" t="s">
        <v>122</v>
      </c>
      <c r="B10" s="16" t="s">
        <v>5</v>
      </c>
      <c r="C10" s="117" t="s">
        <v>119</v>
      </c>
      <c r="D10" s="118">
        <v>0</v>
      </c>
      <c r="E10" s="118">
        <v>0</v>
      </c>
      <c r="F10" s="118">
        <v>0</v>
      </c>
      <c r="G10" s="118">
        <v>1</v>
      </c>
      <c r="H10" s="118">
        <v>2</v>
      </c>
      <c r="I10" s="118">
        <v>3</v>
      </c>
      <c r="J10" s="118">
        <v>0</v>
      </c>
      <c r="K10" s="118">
        <v>0</v>
      </c>
      <c r="L10" s="117">
        <v>1</v>
      </c>
      <c r="M10" s="118">
        <v>0</v>
      </c>
      <c r="N10" s="118">
        <v>27</v>
      </c>
      <c r="O10" s="118">
        <v>28</v>
      </c>
      <c r="P10" s="115">
        <v>31</v>
      </c>
      <c r="Q10" s="224">
        <f t="shared" si="0"/>
        <v>0</v>
      </c>
      <c r="R10" s="224">
        <f t="shared" si="0"/>
        <v>1</v>
      </c>
      <c r="S10" s="224">
        <f t="shared" si="1"/>
        <v>1</v>
      </c>
    </row>
    <row r="11" spans="1:19" outlineLevel="1" x14ac:dyDescent="0.3">
      <c r="A11" s="117" t="s">
        <v>123</v>
      </c>
      <c r="B11" s="16" t="s">
        <v>6</v>
      </c>
      <c r="C11" s="117" t="s">
        <v>119</v>
      </c>
      <c r="D11" s="118">
        <v>0</v>
      </c>
      <c r="E11" s="118">
        <v>0</v>
      </c>
      <c r="F11" s="118">
        <v>0</v>
      </c>
      <c r="G11" s="118">
        <v>0</v>
      </c>
      <c r="H11" s="118">
        <v>17</v>
      </c>
      <c r="I11" s="118">
        <v>17</v>
      </c>
      <c r="J11" s="118">
        <v>0</v>
      </c>
      <c r="K11" s="118">
        <v>0</v>
      </c>
      <c r="L11" s="117">
        <v>4</v>
      </c>
      <c r="M11" s="118">
        <v>12</v>
      </c>
      <c r="N11" s="118">
        <v>271</v>
      </c>
      <c r="O11" s="118">
        <v>287</v>
      </c>
      <c r="P11" s="115">
        <v>304</v>
      </c>
      <c r="Q11" s="224">
        <f t="shared" si="0"/>
        <v>0</v>
      </c>
      <c r="R11" s="224">
        <f t="shared" si="0"/>
        <v>4</v>
      </c>
      <c r="S11" s="224">
        <f t="shared" si="1"/>
        <v>4</v>
      </c>
    </row>
    <row r="12" spans="1:19" outlineLevel="1" x14ac:dyDescent="0.3">
      <c r="A12" s="117" t="s">
        <v>124</v>
      </c>
      <c r="B12" s="16" t="s">
        <v>7</v>
      </c>
      <c r="C12" s="117" t="s">
        <v>119</v>
      </c>
      <c r="D12" s="118">
        <v>2</v>
      </c>
      <c r="E12" s="118">
        <v>4</v>
      </c>
      <c r="F12" s="118">
        <v>6</v>
      </c>
      <c r="G12" s="118">
        <v>6</v>
      </c>
      <c r="H12" s="118">
        <v>34</v>
      </c>
      <c r="I12" s="118">
        <v>52</v>
      </c>
      <c r="J12" s="118">
        <v>1</v>
      </c>
      <c r="K12" s="118">
        <v>8</v>
      </c>
      <c r="L12" s="117">
        <v>7</v>
      </c>
      <c r="M12" s="118">
        <v>7</v>
      </c>
      <c r="N12" s="118">
        <v>50</v>
      </c>
      <c r="O12" s="118">
        <v>73</v>
      </c>
      <c r="P12" s="115">
        <v>125</v>
      </c>
      <c r="Q12" s="224">
        <f t="shared" si="0"/>
        <v>12</v>
      </c>
      <c r="R12" s="224">
        <f t="shared" si="0"/>
        <v>13</v>
      </c>
      <c r="S12" s="224">
        <f t="shared" si="1"/>
        <v>25</v>
      </c>
    </row>
    <row r="13" spans="1:19" outlineLevel="1" x14ac:dyDescent="0.3">
      <c r="A13" s="117" t="s">
        <v>125</v>
      </c>
      <c r="B13" s="16" t="s">
        <v>8</v>
      </c>
      <c r="C13" s="117" t="s">
        <v>119</v>
      </c>
      <c r="D13" s="118">
        <v>0</v>
      </c>
      <c r="E13" s="118">
        <v>1</v>
      </c>
      <c r="F13" s="118">
        <v>2</v>
      </c>
      <c r="G13" s="118">
        <v>2</v>
      </c>
      <c r="H13" s="118">
        <v>5</v>
      </c>
      <c r="I13" s="118">
        <v>10</v>
      </c>
      <c r="J13" s="118">
        <v>0</v>
      </c>
      <c r="K13" s="118">
        <v>1</v>
      </c>
      <c r="L13" s="117">
        <v>18</v>
      </c>
      <c r="M13" s="118">
        <v>17</v>
      </c>
      <c r="N13" s="118">
        <v>14</v>
      </c>
      <c r="O13" s="118">
        <v>50</v>
      </c>
      <c r="P13" s="115">
        <v>60</v>
      </c>
      <c r="Q13" s="224">
        <f t="shared" si="0"/>
        <v>2</v>
      </c>
      <c r="R13" s="224">
        <f t="shared" si="0"/>
        <v>20</v>
      </c>
      <c r="S13" s="224">
        <f t="shared" si="1"/>
        <v>22</v>
      </c>
    </row>
    <row r="14" spans="1:19" outlineLevel="1" x14ac:dyDescent="0.3">
      <c r="A14" s="117" t="s">
        <v>126</v>
      </c>
      <c r="B14" s="16" t="s">
        <v>9</v>
      </c>
      <c r="C14" s="117" t="s">
        <v>119</v>
      </c>
      <c r="D14" s="118">
        <v>0</v>
      </c>
      <c r="E14" s="118">
        <v>109</v>
      </c>
      <c r="F14" s="118">
        <v>63</v>
      </c>
      <c r="G14" s="118">
        <v>5</v>
      </c>
      <c r="H14" s="118">
        <v>30</v>
      </c>
      <c r="I14" s="118">
        <v>207</v>
      </c>
      <c r="J14" s="118">
        <v>0</v>
      </c>
      <c r="K14" s="118">
        <v>146</v>
      </c>
      <c r="L14" s="117">
        <v>120</v>
      </c>
      <c r="M14" s="118">
        <v>56</v>
      </c>
      <c r="N14" s="118">
        <v>93</v>
      </c>
      <c r="O14" s="118">
        <v>415</v>
      </c>
      <c r="P14" s="115">
        <v>622</v>
      </c>
      <c r="Q14" s="224">
        <f t="shared" si="0"/>
        <v>255</v>
      </c>
      <c r="R14" s="224">
        <f t="shared" si="0"/>
        <v>183</v>
      </c>
      <c r="S14" s="224">
        <f t="shared" si="1"/>
        <v>438</v>
      </c>
    </row>
    <row r="15" spans="1:19" outlineLevel="1" x14ac:dyDescent="0.3">
      <c r="A15" s="117" t="s">
        <v>127</v>
      </c>
      <c r="B15" s="16" t="s">
        <v>10</v>
      </c>
      <c r="C15" s="117" t="s">
        <v>119</v>
      </c>
      <c r="D15" s="118">
        <v>4</v>
      </c>
      <c r="E15" s="118">
        <v>21</v>
      </c>
      <c r="F15" s="118">
        <v>4</v>
      </c>
      <c r="G15" s="118">
        <v>10</v>
      </c>
      <c r="H15" s="118">
        <v>20</v>
      </c>
      <c r="I15" s="118">
        <v>59</v>
      </c>
      <c r="J15" s="118">
        <v>7</v>
      </c>
      <c r="K15" s="118">
        <v>47</v>
      </c>
      <c r="L15" s="117">
        <v>5</v>
      </c>
      <c r="M15" s="118">
        <v>15</v>
      </c>
      <c r="N15" s="118">
        <v>20</v>
      </c>
      <c r="O15" s="118">
        <v>94</v>
      </c>
      <c r="P15" s="115">
        <v>153</v>
      </c>
      <c r="Q15" s="224">
        <f t="shared" si="0"/>
        <v>68</v>
      </c>
      <c r="R15" s="224">
        <f t="shared" si="0"/>
        <v>9</v>
      </c>
      <c r="S15" s="224">
        <f t="shared" si="1"/>
        <v>77</v>
      </c>
    </row>
    <row r="16" spans="1:19" outlineLevel="1" x14ac:dyDescent="0.3">
      <c r="A16" s="117" t="s">
        <v>128</v>
      </c>
      <c r="B16" s="16" t="s">
        <v>11</v>
      </c>
      <c r="C16" s="117" t="s">
        <v>119</v>
      </c>
      <c r="D16" s="118">
        <v>0</v>
      </c>
      <c r="E16" s="118">
        <v>1</v>
      </c>
      <c r="F16" s="118">
        <v>7</v>
      </c>
      <c r="G16" s="118">
        <v>7</v>
      </c>
      <c r="H16" s="118">
        <v>40</v>
      </c>
      <c r="I16" s="118">
        <v>55</v>
      </c>
      <c r="J16" s="118">
        <v>0</v>
      </c>
      <c r="K16" s="118">
        <v>4</v>
      </c>
      <c r="L16" s="117">
        <v>0</v>
      </c>
      <c r="M16" s="118">
        <v>13</v>
      </c>
      <c r="N16" s="118">
        <v>53</v>
      </c>
      <c r="O16" s="118">
        <v>70</v>
      </c>
      <c r="P16" s="115">
        <v>125</v>
      </c>
      <c r="Q16" s="224">
        <f t="shared" si="0"/>
        <v>5</v>
      </c>
      <c r="R16" s="224">
        <f t="shared" si="0"/>
        <v>7</v>
      </c>
      <c r="S16" s="224">
        <f t="shared" si="1"/>
        <v>12</v>
      </c>
    </row>
    <row r="17" spans="1:19" outlineLevel="1" x14ac:dyDescent="0.3">
      <c r="A17" s="117" t="s">
        <v>129</v>
      </c>
      <c r="B17" s="16" t="s">
        <v>12</v>
      </c>
      <c r="C17" s="117" t="s">
        <v>119</v>
      </c>
      <c r="D17" s="118">
        <v>0</v>
      </c>
      <c r="E17" s="118">
        <v>6</v>
      </c>
      <c r="F17" s="118">
        <v>5</v>
      </c>
      <c r="G17" s="118">
        <v>0</v>
      </c>
      <c r="H17" s="118">
        <v>5</v>
      </c>
      <c r="I17" s="118">
        <v>16</v>
      </c>
      <c r="J17" s="118">
        <v>0</v>
      </c>
      <c r="K17" s="118">
        <v>10</v>
      </c>
      <c r="L17" s="117">
        <v>8</v>
      </c>
      <c r="M17" s="118">
        <v>0</v>
      </c>
      <c r="N17" s="118">
        <v>10</v>
      </c>
      <c r="O17" s="118">
        <v>28</v>
      </c>
      <c r="P17" s="115">
        <v>44</v>
      </c>
      <c r="Q17" s="224">
        <f t="shared" si="0"/>
        <v>16</v>
      </c>
      <c r="R17" s="224">
        <f t="shared" si="0"/>
        <v>13</v>
      </c>
      <c r="S17" s="224">
        <f t="shared" si="1"/>
        <v>29</v>
      </c>
    </row>
    <row r="18" spans="1:19" outlineLevel="1" x14ac:dyDescent="0.3">
      <c r="A18" s="117" t="s">
        <v>130</v>
      </c>
      <c r="B18" s="16" t="s">
        <v>13</v>
      </c>
      <c r="C18" s="117" t="s">
        <v>119</v>
      </c>
      <c r="D18" s="118">
        <v>3</v>
      </c>
      <c r="E18" s="118">
        <v>26</v>
      </c>
      <c r="F18" s="118">
        <v>18</v>
      </c>
      <c r="G18" s="118">
        <v>7</v>
      </c>
      <c r="H18" s="118">
        <v>83</v>
      </c>
      <c r="I18" s="118">
        <v>137</v>
      </c>
      <c r="J18" s="118">
        <v>2</v>
      </c>
      <c r="K18" s="118">
        <v>18</v>
      </c>
      <c r="L18" s="117">
        <v>14</v>
      </c>
      <c r="M18" s="118">
        <v>8</v>
      </c>
      <c r="N18" s="118">
        <v>83</v>
      </c>
      <c r="O18" s="118">
        <v>125</v>
      </c>
      <c r="P18" s="115">
        <v>262</v>
      </c>
      <c r="Q18" s="224">
        <f t="shared" si="0"/>
        <v>44</v>
      </c>
      <c r="R18" s="224">
        <f t="shared" si="0"/>
        <v>32</v>
      </c>
      <c r="S18" s="224">
        <f t="shared" si="1"/>
        <v>76</v>
      </c>
    </row>
    <row r="19" spans="1:19" outlineLevel="1" x14ac:dyDescent="0.3">
      <c r="A19" s="117" t="s">
        <v>131</v>
      </c>
      <c r="B19" s="16" t="s">
        <v>14</v>
      </c>
      <c r="C19" s="117" t="s">
        <v>119</v>
      </c>
      <c r="D19" s="118">
        <v>0</v>
      </c>
      <c r="E19" s="118">
        <v>42</v>
      </c>
      <c r="F19" s="118">
        <v>21</v>
      </c>
      <c r="G19" s="118">
        <v>0</v>
      </c>
      <c r="H19" s="118">
        <v>70</v>
      </c>
      <c r="I19" s="118">
        <v>133</v>
      </c>
      <c r="J19" s="118">
        <v>0</v>
      </c>
      <c r="K19" s="118">
        <v>87</v>
      </c>
      <c r="L19" s="117">
        <v>65</v>
      </c>
      <c r="M19" s="118">
        <v>12</v>
      </c>
      <c r="N19" s="118">
        <v>193</v>
      </c>
      <c r="O19" s="118">
        <v>357</v>
      </c>
      <c r="P19" s="115">
        <v>490</v>
      </c>
      <c r="Q19" s="224">
        <f t="shared" si="0"/>
        <v>129</v>
      </c>
      <c r="R19" s="224">
        <f t="shared" si="0"/>
        <v>86</v>
      </c>
      <c r="S19" s="224">
        <f t="shared" si="1"/>
        <v>215</v>
      </c>
    </row>
    <row r="20" spans="1:19" outlineLevel="1" x14ac:dyDescent="0.3">
      <c r="A20" s="207" t="s">
        <v>132</v>
      </c>
      <c r="B20" s="208" t="s">
        <v>15</v>
      </c>
      <c r="C20" s="207" t="s">
        <v>133</v>
      </c>
      <c r="D20" s="118">
        <v>0</v>
      </c>
      <c r="E20" s="118">
        <v>0</v>
      </c>
      <c r="F20" s="118">
        <v>0</v>
      </c>
      <c r="G20" s="118">
        <v>3</v>
      </c>
      <c r="H20" s="118">
        <v>0</v>
      </c>
      <c r="I20" s="118">
        <v>3</v>
      </c>
      <c r="J20" s="118">
        <v>0</v>
      </c>
      <c r="K20" s="118">
        <v>0</v>
      </c>
      <c r="L20" s="117">
        <v>1</v>
      </c>
      <c r="M20" s="118">
        <v>4</v>
      </c>
      <c r="N20" s="118">
        <v>1</v>
      </c>
      <c r="O20" s="118">
        <v>6</v>
      </c>
      <c r="P20" s="118">
        <v>9</v>
      </c>
      <c r="Q20" s="215">
        <f t="shared" si="0"/>
        <v>0</v>
      </c>
      <c r="R20" s="215">
        <f t="shared" si="0"/>
        <v>1</v>
      </c>
      <c r="S20" s="215">
        <f t="shared" si="1"/>
        <v>1</v>
      </c>
    </row>
    <row r="21" spans="1:19" outlineLevel="1" x14ac:dyDescent="0.3">
      <c r="A21" s="117" t="s">
        <v>134</v>
      </c>
      <c r="B21" s="16" t="s">
        <v>16</v>
      </c>
      <c r="C21" s="117" t="s">
        <v>119</v>
      </c>
      <c r="D21" s="118">
        <v>0</v>
      </c>
      <c r="E21" s="118">
        <v>6</v>
      </c>
      <c r="F21" s="118">
        <v>1</v>
      </c>
      <c r="G21" s="118">
        <v>5</v>
      </c>
      <c r="H21" s="118">
        <v>51</v>
      </c>
      <c r="I21" s="118">
        <v>63</v>
      </c>
      <c r="J21" s="118">
        <v>3</v>
      </c>
      <c r="K21" s="118">
        <v>6</v>
      </c>
      <c r="L21" s="117">
        <v>0</v>
      </c>
      <c r="M21" s="118">
        <v>5</v>
      </c>
      <c r="N21" s="118">
        <v>65</v>
      </c>
      <c r="O21" s="118">
        <v>79</v>
      </c>
      <c r="P21" s="115">
        <v>142</v>
      </c>
      <c r="Q21" s="224">
        <f t="shared" si="0"/>
        <v>12</v>
      </c>
      <c r="R21" s="224">
        <f t="shared" si="0"/>
        <v>1</v>
      </c>
      <c r="S21" s="224">
        <f t="shared" si="1"/>
        <v>13</v>
      </c>
    </row>
    <row r="22" spans="1:19" outlineLevel="1" x14ac:dyDescent="0.3">
      <c r="A22" s="117" t="s">
        <v>135</v>
      </c>
      <c r="B22" s="16" t="s">
        <v>17</v>
      </c>
      <c r="C22" s="117" t="s">
        <v>119</v>
      </c>
      <c r="D22" s="118">
        <v>15</v>
      </c>
      <c r="E22" s="118">
        <v>65</v>
      </c>
      <c r="F22" s="118">
        <v>22</v>
      </c>
      <c r="G22" s="118">
        <v>19</v>
      </c>
      <c r="H22" s="118">
        <v>113</v>
      </c>
      <c r="I22" s="118">
        <v>234</v>
      </c>
      <c r="J22" s="118">
        <v>20</v>
      </c>
      <c r="K22" s="118">
        <v>69</v>
      </c>
      <c r="L22" s="117">
        <v>24</v>
      </c>
      <c r="M22" s="118">
        <v>22</v>
      </c>
      <c r="N22" s="118">
        <v>172</v>
      </c>
      <c r="O22" s="118">
        <v>307</v>
      </c>
      <c r="P22" s="115">
        <v>541</v>
      </c>
      <c r="Q22" s="224">
        <f t="shared" si="0"/>
        <v>134</v>
      </c>
      <c r="R22" s="224">
        <f t="shared" si="0"/>
        <v>46</v>
      </c>
      <c r="S22" s="224">
        <f t="shared" si="1"/>
        <v>180</v>
      </c>
    </row>
    <row r="23" spans="1:19" outlineLevel="1" x14ac:dyDescent="0.3">
      <c r="A23" s="117" t="s">
        <v>136</v>
      </c>
      <c r="B23" s="16" t="s">
        <v>18</v>
      </c>
      <c r="C23" s="117" t="s">
        <v>119</v>
      </c>
      <c r="D23" s="118">
        <v>1</v>
      </c>
      <c r="E23" s="118">
        <v>9</v>
      </c>
      <c r="F23" s="118">
        <v>15</v>
      </c>
      <c r="G23" s="118">
        <v>6</v>
      </c>
      <c r="H23" s="118">
        <v>20</v>
      </c>
      <c r="I23" s="118">
        <v>51</v>
      </c>
      <c r="J23" s="118">
        <v>1</v>
      </c>
      <c r="K23" s="118">
        <v>4</v>
      </c>
      <c r="L23" s="117">
        <v>15</v>
      </c>
      <c r="M23" s="118">
        <v>0</v>
      </c>
      <c r="N23" s="118">
        <v>30</v>
      </c>
      <c r="O23" s="118">
        <v>50</v>
      </c>
      <c r="P23" s="115">
        <v>101</v>
      </c>
      <c r="Q23" s="224">
        <f t="shared" si="0"/>
        <v>13</v>
      </c>
      <c r="R23" s="224">
        <f t="shared" si="0"/>
        <v>30</v>
      </c>
      <c r="S23" s="224">
        <f t="shared" si="1"/>
        <v>43</v>
      </c>
    </row>
    <row r="24" spans="1:19" outlineLevel="1" x14ac:dyDescent="0.3">
      <c r="A24" s="117" t="s">
        <v>137</v>
      </c>
      <c r="B24" s="16" t="s">
        <v>19</v>
      </c>
      <c r="C24" s="117" t="s">
        <v>119</v>
      </c>
      <c r="D24" s="118">
        <v>5</v>
      </c>
      <c r="E24" s="118">
        <v>16</v>
      </c>
      <c r="F24" s="118">
        <v>9</v>
      </c>
      <c r="G24" s="118">
        <v>4</v>
      </c>
      <c r="H24" s="118">
        <v>61</v>
      </c>
      <c r="I24" s="118">
        <v>95</v>
      </c>
      <c r="J24" s="118">
        <v>1</v>
      </c>
      <c r="K24" s="118">
        <v>6</v>
      </c>
      <c r="L24" s="117">
        <v>2</v>
      </c>
      <c r="M24" s="118">
        <v>2</v>
      </c>
      <c r="N24" s="118">
        <v>10</v>
      </c>
      <c r="O24" s="118">
        <v>21</v>
      </c>
      <c r="P24" s="115">
        <v>116</v>
      </c>
      <c r="Q24" s="224">
        <f t="shared" si="0"/>
        <v>22</v>
      </c>
      <c r="R24" s="224">
        <f t="shared" si="0"/>
        <v>11</v>
      </c>
      <c r="S24" s="224">
        <f t="shared" si="1"/>
        <v>33</v>
      </c>
    </row>
    <row r="25" spans="1:19" outlineLevel="1" x14ac:dyDescent="0.3">
      <c r="A25" s="117" t="s">
        <v>138</v>
      </c>
      <c r="B25" s="16" t="s">
        <v>20</v>
      </c>
      <c r="C25" s="117" t="s">
        <v>119</v>
      </c>
      <c r="D25" s="118">
        <v>0</v>
      </c>
      <c r="E25" s="118">
        <v>1</v>
      </c>
      <c r="F25" s="118">
        <v>3</v>
      </c>
      <c r="G25" s="118">
        <v>4</v>
      </c>
      <c r="H25" s="118">
        <v>13</v>
      </c>
      <c r="I25" s="118">
        <v>21</v>
      </c>
      <c r="J25" s="118">
        <v>0</v>
      </c>
      <c r="K25" s="118">
        <v>2</v>
      </c>
      <c r="L25" s="117">
        <v>3</v>
      </c>
      <c r="M25" s="118">
        <v>2</v>
      </c>
      <c r="N25" s="118">
        <v>21</v>
      </c>
      <c r="O25" s="118">
        <v>28</v>
      </c>
      <c r="P25" s="115">
        <v>49</v>
      </c>
      <c r="Q25" s="224">
        <f t="shared" si="0"/>
        <v>3</v>
      </c>
      <c r="R25" s="224">
        <f t="shared" si="0"/>
        <v>6</v>
      </c>
      <c r="S25" s="224">
        <f t="shared" si="1"/>
        <v>9</v>
      </c>
    </row>
    <row r="26" spans="1:19" outlineLevel="1" x14ac:dyDescent="0.3">
      <c r="A26" s="117" t="s">
        <v>139</v>
      </c>
      <c r="B26" s="16" t="s">
        <v>21</v>
      </c>
      <c r="C26" s="117" t="s">
        <v>119</v>
      </c>
      <c r="D26" s="118">
        <v>0</v>
      </c>
      <c r="E26" s="118">
        <v>0</v>
      </c>
      <c r="F26" s="118">
        <v>0</v>
      </c>
      <c r="G26" s="118">
        <v>0</v>
      </c>
      <c r="H26" s="118">
        <v>2</v>
      </c>
      <c r="I26" s="118">
        <v>2</v>
      </c>
      <c r="J26" s="118">
        <v>0</v>
      </c>
      <c r="K26" s="118">
        <v>0</v>
      </c>
      <c r="L26" s="117">
        <v>0</v>
      </c>
      <c r="M26" s="118">
        <v>0</v>
      </c>
      <c r="N26" s="118">
        <v>39</v>
      </c>
      <c r="O26" s="118">
        <v>39</v>
      </c>
      <c r="P26" s="115">
        <v>41</v>
      </c>
      <c r="Q26" s="224">
        <f t="shared" si="0"/>
        <v>0</v>
      </c>
      <c r="R26" s="224">
        <f t="shared" si="0"/>
        <v>0</v>
      </c>
      <c r="S26" s="224">
        <f t="shared" si="1"/>
        <v>0</v>
      </c>
    </row>
    <row r="27" spans="1:19" outlineLevel="1" x14ac:dyDescent="0.3">
      <c r="A27" s="117" t="s">
        <v>140</v>
      </c>
      <c r="B27" s="16" t="s">
        <v>22</v>
      </c>
      <c r="C27" s="117" t="s">
        <v>119</v>
      </c>
      <c r="D27" s="118">
        <v>0</v>
      </c>
      <c r="E27" s="118">
        <v>1</v>
      </c>
      <c r="F27" s="118">
        <v>3</v>
      </c>
      <c r="G27" s="118">
        <v>4</v>
      </c>
      <c r="H27" s="118">
        <v>7</v>
      </c>
      <c r="I27" s="118">
        <v>15</v>
      </c>
      <c r="J27" s="118">
        <v>0</v>
      </c>
      <c r="K27" s="118">
        <v>9</v>
      </c>
      <c r="L27" s="117">
        <v>5</v>
      </c>
      <c r="M27" s="118">
        <v>2</v>
      </c>
      <c r="N27" s="118">
        <v>29</v>
      </c>
      <c r="O27" s="118">
        <v>45</v>
      </c>
      <c r="P27" s="115">
        <v>60</v>
      </c>
      <c r="Q27" s="224">
        <f t="shared" si="0"/>
        <v>10</v>
      </c>
      <c r="R27" s="224">
        <f t="shared" si="0"/>
        <v>8</v>
      </c>
      <c r="S27" s="224">
        <f t="shared" si="1"/>
        <v>18</v>
      </c>
    </row>
    <row r="28" spans="1:19" outlineLevel="1" x14ac:dyDescent="0.3">
      <c r="A28" s="117" t="s">
        <v>141</v>
      </c>
      <c r="B28" s="16" t="s">
        <v>23</v>
      </c>
      <c r="C28" s="117" t="s">
        <v>119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20</v>
      </c>
      <c r="L28" s="117">
        <v>7</v>
      </c>
      <c r="M28" s="118">
        <v>5</v>
      </c>
      <c r="N28" s="118">
        <v>2</v>
      </c>
      <c r="O28" s="118">
        <v>34</v>
      </c>
      <c r="P28" s="115">
        <v>34</v>
      </c>
      <c r="Q28" s="224">
        <f t="shared" si="0"/>
        <v>20</v>
      </c>
      <c r="R28" s="224">
        <f t="shared" si="0"/>
        <v>7</v>
      </c>
      <c r="S28" s="224">
        <f t="shared" si="1"/>
        <v>27</v>
      </c>
    </row>
    <row r="29" spans="1:19" outlineLevel="1" x14ac:dyDescent="0.3">
      <c r="A29" s="117" t="s">
        <v>142</v>
      </c>
      <c r="B29" s="16" t="s">
        <v>24</v>
      </c>
      <c r="C29" s="117" t="s">
        <v>119</v>
      </c>
      <c r="D29" s="118">
        <v>0</v>
      </c>
      <c r="E29" s="118">
        <v>0</v>
      </c>
      <c r="F29" s="118">
        <v>1</v>
      </c>
      <c r="G29" s="118">
        <v>0</v>
      </c>
      <c r="H29" s="118">
        <v>10</v>
      </c>
      <c r="I29" s="118">
        <v>11</v>
      </c>
      <c r="J29" s="118">
        <v>0</v>
      </c>
      <c r="K29" s="118">
        <v>9</v>
      </c>
      <c r="L29" s="117">
        <v>37</v>
      </c>
      <c r="M29" s="118">
        <v>5</v>
      </c>
      <c r="N29" s="118">
        <v>46</v>
      </c>
      <c r="O29" s="118">
        <v>97</v>
      </c>
      <c r="P29" s="115">
        <v>108</v>
      </c>
      <c r="Q29" s="224">
        <f t="shared" si="0"/>
        <v>9</v>
      </c>
      <c r="R29" s="224">
        <f t="shared" si="0"/>
        <v>38</v>
      </c>
      <c r="S29" s="224">
        <f t="shared" si="1"/>
        <v>47</v>
      </c>
    </row>
    <row r="30" spans="1:19" outlineLevel="1" x14ac:dyDescent="0.3">
      <c r="A30" s="117" t="s">
        <v>143</v>
      </c>
      <c r="B30" s="16" t="s">
        <v>25</v>
      </c>
      <c r="C30" s="117" t="s">
        <v>119</v>
      </c>
      <c r="D30" s="118">
        <v>0</v>
      </c>
      <c r="E30" s="118">
        <v>0</v>
      </c>
      <c r="F30" s="118">
        <v>0</v>
      </c>
      <c r="G30" s="118">
        <v>0</v>
      </c>
      <c r="H30" s="118">
        <v>1</v>
      </c>
      <c r="I30" s="118">
        <v>1</v>
      </c>
      <c r="J30" s="118">
        <v>0</v>
      </c>
      <c r="K30" s="118">
        <v>0</v>
      </c>
      <c r="L30" s="117">
        <v>0</v>
      </c>
      <c r="M30" s="118">
        <v>0</v>
      </c>
      <c r="N30" s="118">
        <v>10</v>
      </c>
      <c r="O30" s="118">
        <v>10</v>
      </c>
      <c r="P30" s="115">
        <v>11</v>
      </c>
      <c r="Q30" s="224">
        <f t="shared" si="0"/>
        <v>0</v>
      </c>
      <c r="R30" s="224">
        <f t="shared" si="0"/>
        <v>0</v>
      </c>
      <c r="S30" s="224">
        <f t="shared" si="1"/>
        <v>0</v>
      </c>
    </row>
    <row r="31" spans="1:19" outlineLevel="1" x14ac:dyDescent="0.3">
      <c r="A31" s="117" t="s">
        <v>144</v>
      </c>
      <c r="B31" s="16" t="s">
        <v>26</v>
      </c>
      <c r="C31" s="117" t="s">
        <v>119</v>
      </c>
      <c r="D31" s="118">
        <v>0</v>
      </c>
      <c r="E31" s="118">
        <v>0</v>
      </c>
      <c r="F31" s="118">
        <v>2</v>
      </c>
      <c r="G31" s="118">
        <v>0</v>
      </c>
      <c r="H31" s="118">
        <v>2</v>
      </c>
      <c r="I31" s="118">
        <v>4</v>
      </c>
      <c r="J31" s="118">
        <v>0</v>
      </c>
      <c r="K31" s="118">
        <v>0</v>
      </c>
      <c r="L31" s="117">
        <v>4</v>
      </c>
      <c r="M31" s="118">
        <v>0</v>
      </c>
      <c r="N31" s="118">
        <v>2</v>
      </c>
      <c r="O31" s="118">
        <v>6</v>
      </c>
      <c r="P31" s="115">
        <v>10</v>
      </c>
      <c r="Q31" s="224">
        <f t="shared" si="0"/>
        <v>0</v>
      </c>
      <c r="R31" s="224">
        <f t="shared" si="0"/>
        <v>6</v>
      </c>
      <c r="S31" s="224">
        <f t="shared" si="1"/>
        <v>6</v>
      </c>
    </row>
    <row r="32" spans="1:19" outlineLevel="1" x14ac:dyDescent="0.3">
      <c r="A32" s="117" t="s">
        <v>145</v>
      </c>
      <c r="B32" s="16" t="s">
        <v>27</v>
      </c>
      <c r="C32" s="117" t="s">
        <v>119</v>
      </c>
      <c r="D32" s="118">
        <v>0</v>
      </c>
      <c r="E32" s="118">
        <v>2</v>
      </c>
      <c r="F32" s="118">
        <v>2</v>
      </c>
      <c r="G32" s="118">
        <v>0</v>
      </c>
      <c r="H32" s="118">
        <v>22</v>
      </c>
      <c r="I32" s="118">
        <v>26</v>
      </c>
      <c r="J32" s="118">
        <v>0</v>
      </c>
      <c r="K32" s="118">
        <v>2</v>
      </c>
      <c r="L32" s="117">
        <v>8</v>
      </c>
      <c r="M32" s="118">
        <v>6</v>
      </c>
      <c r="N32" s="118">
        <v>38</v>
      </c>
      <c r="O32" s="118">
        <v>54</v>
      </c>
      <c r="P32" s="115">
        <v>80</v>
      </c>
      <c r="Q32" s="224">
        <f t="shared" si="0"/>
        <v>4</v>
      </c>
      <c r="R32" s="224">
        <f t="shared" si="0"/>
        <v>10</v>
      </c>
      <c r="S32" s="224">
        <f t="shared" si="1"/>
        <v>14</v>
      </c>
    </row>
    <row r="33" spans="1:19" outlineLevel="1" x14ac:dyDescent="0.3">
      <c r="A33" s="117" t="s">
        <v>146</v>
      </c>
      <c r="B33" s="16" t="s">
        <v>28</v>
      </c>
      <c r="C33" s="117" t="s">
        <v>119</v>
      </c>
      <c r="D33" s="118">
        <v>3</v>
      </c>
      <c r="E33" s="118">
        <v>7</v>
      </c>
      <c r="F33" s="118">
        <v>2</v>
      </c>
      <c r="G33" s="118">
        <v>4</v>
      </c>
      <c r="H33" s="118">
        <v>15</v>
      </c>
      <c r="I33" s="118">
        <v>31</v>
      </c>
      <c r="J33" s="118">
        <v>1</v>
      </c>
      <c r="K33" s="118">
        <v>10</v>
      </c>
      <c r="L33" s="117">
        <v>3</v>
      </c>
      <c r="M33" s="118">
        <v>10</v>
      </c>
      <c r="N33" s="118">
        <v>73</v>
      </c>
      <c r="O33" s="118">
        <v>97</v>
      </c>
      <c r="P33" s="115">
        <v>128</v>
      </c>
      <c r="Q33" s="224">
        <f t="shared" si="0"/>
        <v>17</v>
      </c>
      <c r="R33" s="224">
        <f t="shared" si="0"/>
        <v>5</v>
      </c>
      <c r="S33" s="224">
        <f t="shared" si="1"/>
        <v>22</v>
      </c>
    </row>
    <row r="34" spans="1:19" outlineLevel="1" x14ac:dyDescent="0.3">
      <c r="A34" s="117" t="s">
        <v>147</v>
      </c>
      <c r="B34" s="16" t="s">
        <v>29</v>
      </c>
      <c r="C34" s="117" t="s">
        <v>119</v>
      </c>
      <c r="D34" s="118">
        <v>0</v>
      </c>
      <c r="E34" s="118">
        <v>4</v>
      </c>
      <c r="F34" s="118">
        <v>10</v>
      </c>
      <c r="G34" s="118">
        <v>13</v>
      </c>
      <c r="H34" s="118">
        <v>287</v>
      </c>
      <c r="I34" s="118">
        <v>314</v>
      </c>
      <c r="J34" s="118">
        <v>0</v>
      </c>
      <c r="K34" s="118">
        <v>12</v>
      </c>
      <c r="L34" s="117">
        <v>67</v>
      </c>
      <c r="M34" s="118">
        <v>90</v>
      </c>
      <c r="N34" s="118">
        <v>762</v>
      </c>
      <c r="O34" s="118">
        <v>931</v>
      </c>
      <c r="P34" s="115">
        <v>1245</v>
      </c>
      <c r="Q34" s="224">
        <f t="shared" si="0"/>
        <v>16</v>
      </c>
      <c r="R34" s="224">
        <f t="shared" si="0"/>
        <v>77</v>
      </c>
      <c r="S34" s="224">
        <f t="shared" si="1"/>
        <v>93</v>
      </c>
    </row>
    <row r="35" spans="1:19" outlineLevel="1" x14ac:dyDescent="0.3">
      <c r="A35" s="117" t="s">
        <v>148</v>
      </c>
      <c r="B35" s="16" t="s">
        <v>30</v>
      </c>
      <c r="C35" s="117" t="s">
        <v>119</v>
      </c>
      <c r="D35" s="118">
        <v>0</v>
      </c>
      <c r="E35" s="118">
        <v>0</v>
      </c>
      <c r="F35" s="118">
        <v>15</v>
      </c>
      <c r="G35" s="118">
        <v>20</v>
      </c>
      <c r="H35" s="118">
        <v>135</v>
      </c>
      <c r="I35" s="118">
        <v>170</v>
      </c>
      <c r="J35" s="118">
        <v>0</v>
      </c>
      <c r="K35" s="118">
        <v>0</v>
      </c>
      <c r="L35" s="117">
        <v>0</v>
      </c>
      <c r="M35" s="118">
        <v>15</v>
      </c>
      <c r="N35" s="118">
        <v>185</v>
      </c>
      <c r="O35" s="118">
        <v>200</v>
      </c>
      <c r="P35" s="115">
        <v>370</v>
      </c>
      <c r="Q35" s="224">
        <f t="shared" si="0"/>
        <v>0</v>
      </c>
      <c r="R35" s="224">
        <f t="shared" si="0"/>
        <v>15</v>
      </c>
      <c r="S35" s="224">
        <f t="shared" si="1"/>
        <v>15</v>
      </c>
    </row>
    <row r="36" spans="1:19" outlineLevel="1" x14ac:dyDescent="0.3">
      <c r="A36" s="117" t="s">
        <v>149</v>
      </c>
      <c r="B36" s="16" t="s">
        <v>31</v>
      </c>
      <c r="C36" s="117" t="s">
        <v>119</v>
      </c>
      <c r="D36" s="118">
        <v>2</v>
      </c>
      <c r="E36" s="118">
        <v>13</v>
      </c>
      <c r="F36" s="118">
        <v>2</v>
      </c>
      <c r="G36" s="118">
        <v>4</v>
      </c>
      <c r="H36" s="118">
        <v>9</v>
      </c>
      <c r="I36" s="118">
        <v>30</v>
      </c>
      <c r="J36" s="118">
        <v>2</v>
      </c>
      <c r="K36" s="118">
        <v>25</v>
      </c>
      <c r="L36" s="117">
        <v>4</v>
      </c>
      <c r="M36" s="118">
        <v>1</v>
      </c>
      <c r="N36" s="118">
        <v>18</v>
      </c>
      <c r="O36" s="118">
        <v>50</v>
      </c>
      <c r="P36" s="115">
        <v>80</v>
      </c>
      <c r="Q36" s="224">
        <f t="shared" si="0"/>
        <v>38</v>
      </c>
      <c r="R36" s="224">
        <f t="shared" si="0"/>
        <v>6</v>
      </c>
      <c r="S36" s="224">
        <f t="shared" si="1"/>
        <v>44</v>
      </c>
    </row>
    <row r="37" spans="1:19" outlineLevel="1" x14ac:dyDescent="0.3">
      <c r="A37" s="117" t="s">
        <v>150</v>
      </c>
      <c r="B37" s="16" t="s">
        <v>32</v>
      </c>
      <c r="C37" s="117" t="s">
        <v>119</v>
      </c>
      <c r="D37" s="118">
        <v>0</v>
      </c>
      <c r="E37" s="118">
        <v>1</v>
      </c>
      <c r="F37" s="118">
        <v>14</v>
      </c>
      <c r="G37" s="118">
        <v>0</v>
      </c>
      <c r="H37" s="118">
        <v>26</v>
      </c>
      <c r="I37" s="118">
        <v>41</v>
      </c>
      <c r="J37" s="118">
        <v>0</v>
      </c>
      <c r="K37" s="118">
        <v>13</v>
      </c>
      <c r="L37" s="117">
        <v>17</v>
      </c>
      <c r="M37" s="118">
        <v>9</v>
      </c>
      <c r="N37" s="118">
        <v>21</v>
      </c>
      <c r="O37" s="118">
        <v>60</v>
      </c>
      <c r="P37" s="115">
        <v>101</v>
      </c>
      <c r="Q37" s="224">
        <f>E37+K37</f>
        <v>14</v>
      </c>
      <c r="R37" s="224">
        <f t="shared" si="0"/>
        <v>31</v>
      </c>
      <c r="S37" s="224">
        <f t="shared" si="1"/>
        <v>45</v>
      </c>
    </row>
    <row r="38" spans="1:19" outlineLevel="1" x14ac:dyDescent="0.3">
      <c r="A38" s="117" t="s">
        <v>151</v>
      </c>
      <c r="B38" s="16" t="s">
        <v>33</v>
      </c>
      <c r="C38" s="117" t="s">
        <v>119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7">
        <v>0</v>
      </c>
      <c r="M38" s="118">
        <v>0</v>
      </c>
      <c r="N38" s="118">
        <v>45</v>
      </c>
      <c r="O38" s="118">
        <v>45</v>
      </c>
      <c r="P38" s="115">
        <v>45</v>
      </c>
      <c r="Q38" s="224">
        <f t="shared" si="0"/>
        <v>0</v>
      </c>
      <c r="R38" s="224">
        <f t="shared" si="0"/>
        <v>0</v>
      </c>
      <c r="S38" s="224">
        <f t="shared" si="1"/>
        <v>0</v>
      </c>
    </row>
    <row r="39" spans="1:19" outlineLevel="1" x14ac:dyDescent="0.3">
      <c r="A39" s="117" t="s">
        <v>152</v>
      </c>
      <c r="B39" s="16" t="s">
        <v>34</v>
      </c>
      <c r="C39" s="117" t="s">
        <v>119</v>
      </c>
      <c r="D39" s="118">
        <v>0</v>
      </c>
      <c r="E39" s="118">
        <v>22</v>
      </c>
      <c r="F39" s="118">
        <v>27</v>
      </c>
      <c r="G39" s="118">
        <v>8</v>
      </c>
      <c r="H39" s="118">
        <v>110</v>
      </c>
      <c r="I39" s="118">
        <v>167</v>
      </c>
      <c r="J39" s="118">
        <v>0</v>
      </c>
      <c r="K39" s="118">
        <v>33</v>
      </c>
      <c r="L39" s="117">
        <v>41</v>
      </c>
      <c r="M39" s="118">
        <v>9</v>
      </c>
      <c r="N39" s="118">
        <v>180</v>
      </c>
      <c r="O39" s="118">
        <v>263</v>
      </c>
      <c r="P39" s="115">
        <v>430</v>
      </c>
      <c r="Q39" s="224">
        <f t="shared" si="0"/>
        <v>55</v>
      </c>
      <c r="R39" s="224">
        <f t="shared" si="0"/>
        <v>68</v>
      </c>
      <c r="S39" s="224">
        <f t="shared" si="1"/>
        <v>123</v>
      </c>
    </row>
    <row r="40" spans="1:19" outlineLevel="1" x14ac:dyDescent="0.3">
      <c r="A40" s="117" t="s">
        <v>153</v>
      </c>
      <c r="B40" s="16" t="s">
        <v>35</v>
      </c>
      <c r="C40" s="117" t="s">
        <v>119</v>
      </c>
      <c r="D40" s="118">
        <v>0</v>
      </c>
      <c r="E40" s="118">
        <v>3</v>
      </c>
      <c r="F40" s="118">
        <v>5</v>
      </c>
      <c r="G40" s="118">
        <v>2</v>
      </c>
      <c r="H40" s="118">
        <v>49</v>
      </c>
      <c r="I40" s="118">
        <v>59</v>
      </c>
      <c r="J40" s="118">
        <v>0</v>
      </c>
      <c r="K40" s="118">
        <v>4</v>
      </c>
      <c r="L40" s="117">
        <v>9</v>
      </c>
      <c r="M40" s="118">
        <v>4</v>
      </c>
      <c r="N40" s="118">
        <v>54</v>
      </c>
      <c r="O40" s="118">
        <v>71</v>
      </c>
      <c r="P40" s="115">
        <v>130</v>
      </c>
      <c r="Q40" s="224">
        <f t="shared" si="0"/>
        <v>7</v>
      </c>
      <c r="R40" s="224">
        <f t="shared" si="0"/>
        <v>14</v>
      </c>
      <c r="S40" s="224">
        <f t="shared" si="1"/>
        <v>21</v>
      </c>
    </row>
    <row r="41" spans="1:19" outlineLevel="1" x14ac:dyDescent="0.3">
      <c r="A41" s="117" t="s">
        <v>154</v>
      </c>
      <c r="B41" s="16" t="s">
        <v>36</v>
      </c>
      <c r="C41" s="117" t="s">
        <v>119</v>
      </c>
      <c r="D41" s="118">
        <v>0</v>
      </c>
      <c r="E41" s="118">
        <v>0</v>
      </c>
      <c r="F41" s="118">
        <v>0</v>
      </c>
      <c r="G41" s="118">
        <v>0</v>
      </c>
      <c r="H41" s="118">
        <v>1</v>
      </c>
      <c r="I41" s="118">
        <v>1</v>
      </c>
      <c r="J41" s="118">
        <v>0</v>
      </c>
      <c r="K41" s="118">
        <v>0</v>
      </c>
      <c r="L41" s="117">
        <v>0</v>
      </c>
      <c r="M41" s="118">
        <v>0</v>
      </c>
      <c r="N41" s="118">
        <v>5</v>
      </c>
      <c r="O41" s="118">
        <v>5</v>
      </c>
      <c r="P41" s="115">
        <v>6</v>
      </c>
      <c r="Q41" s="224">
        <f t="shared" si="0"/>
        <v>0</v>
      </c>
      <c r="R41" s="224">
        <f t="shared" si="0"/>
        <v>0</v>
      </c>
      <c r="S41" s="224">
        <f t="shared" si="1"/>
        <v>0</v>
      </c>
    </row>
    <row r="42" spans="1:19" outlineLevel="1" x14ac:dyDescent="0.3">
      <c r="A42" s="117" t="s">
        <v>155</v>
      </c>
      <c r="B42" s="16" t="s">
        <v>37</v>
      </c>
      <c r="C42" s="117" t="s">
        <v>119</v>
      </c>
      <c r="D42" s="118">
        <v>1</v>
      </c>
      <c r="E42" s="118">
        <v>1</v>
      </c>
      <c r="F42" s="118">
        <v>2</v>
      </c>
      <c r="G42" s="118">
        <v>12</v>
      </c>
      <c r="H42" s="118">
        <v>55</v>
      </c>
      <c r="I42" s="118">
        <v>71</v>
      </c>
      <c r="J42" s="118">
        <v>0</v>
      </c>
      <c r="K42" s="118">
        <v>1</v>
      </c>
      <c r="L42" s="117">
        <v>3</v>
      </c>
      <c r="M42" s="118">
        <v>4</v>
      </c>
      <c r="N42" s="118">
        <v>77</v>
      </c>
      <c r="O42" s="118">
        <v>85</v>
      </c>
      <c r="P42" s="115">
        <v>156</v>
      </c>
      <c r="Q42" s="224">
        <f t="shared" si="0"/>
        <v>2</v>
      </c>
      <c r="R42" s="224">
        <f t="shared" si="0"/>
        <v>5</v>
      </c>
      <c r="S42" s="224">
        <f t="shared" si="1"/>
        <v>7</v>
      </c>
    </row>
    <row r="43" spans="1:19" outlineLevel="1" x14ac:dyDescent="0.3">
      <c r="A43" s="117" t="s">
        <v>156</v>
      </c>
      <c r="B43" s="16" t="s">
        <v>38</v>
      </c>
      <c r="C43" s="117" t="s">
        <v>119</v>
      </c>
      <c r="D43" s="118">
        <v>0</v>
      </c>
      <c r="E43" s="118">
        <v>0</v>
      </c>
      <c r="F43" s="118">
        <v>0</v>
      </c>
      <c r="G43" s="118">
        <v>1</v>
      </c>
      <c r="H43" s="118">
        <v>10</v>
      </c>
      <c r="I43" s="118">
        <v>11</v>
      </c>
      <c r="J43" s="118">
        <v>0</v>
      </c>
      <c r="K43" s="118">
        <v>0</v>
      </c>
      <c r="L43" s="117">
        <v>0</v>
      </c>
      <c r="M43" s="118">
        <v>2</v>
      </c>
      <c r="N43" s="118">
        <v>14</v>
      </c>
      <c r="O43" s="118">
        <v>16</v>
      </c>
      <c r="P43" s="115">
        <v>27</v>
      </c>
      <c r="Q43" s="224">
        <f t="shared" si="0"/>
        <v>0</v>
      </c>
      <c r="R43" s="224">
        <f t="shared" si="0"/>
        <v>0</v>
      </c>
      <c r="S43" s="224">
        <f t="shared" si="1"/>
        <v>0</v>
      </c>
    </row>
    <row r="44" spans="1:19" outlineLevel="1" x14ac:dyDescent="0.3">
      <c r="A44" s="117" t="s">
        <v>157</v>
      </c>
      <c r="B44" s="16" t="s">
        <v>39</v>
      </c>
      <c r="C44" s="117" t="s">
        <v>119</v>
      </c>
      <c r="D44" s="118">
        <v>0</v>
      </c>
      <c r="E44" s="118">
        <v>0</v>
      </c>
      <c r="F44" s="118">
        <v>0</v>
      </c>
      <c r="G44" s="118">
        <v>0</v>
      </c>
      <c r="H44" s="118">
        <v>6</v>
      </c>
      <c r="I44" s="118">
        <v>6</v>
      </c>
      <c r="J44" s="118">
        <v>0</v>
      </c>
      <c r="K44" s="118">
        <v>0</v>
      </c>
      <c r="L44" s="117">
        <v>0</v>
      </c>
      <c r="M44" s="118">
        <v>0</v>
      </c>
      <c r="N44" s="118">
        <v>10</v>
      </c>
      <c r="O44" s="118">
        <v>10</v>
      </c>
      <c r="P44" s="115">
        <v>16</v>
      </c>
      <c r="Q44" s="224">
        <f t="shared" si="0"/>
        <v>0</v>
      </c>
      <c r="R44" s="224">
        <f t="shared" si="0"/>
        <v>0</v>
      </c>
      <c r="S44" s="224">
        <f t="shared" si="1"/>
        <v>0</v>
      </c>
    </row>
    <row r="45" spans="1:19" outlineLevel="1" x14ac:dyDescent="0.3">
      <c r="A45" s="117" t="s">
        <v>158</v>
      </c>
      <c r="B45" s="16" t="s">
        <v>40</v>
      </c>
      <c r="C45" s="117" t="s">
        <v>119</v>
      </c>
      <c r="D45" s="118">
        <v>0</v>
      </c>
      <c r="E45" s="118">
        <v>4</v>
      </c>
      <c r="F45" s="118">
        <v>15</v>
      </c>
      <c r="G45" s="118">
        <v>13</v>
      </c>
      <c r="H45" s="118">
        <v>121</v>
      </c>
      <c r="I45" s="118">
        <v>153</v>
      </c>
      <c r="J45" s="118">
        <v>1</v>
      </c>
      <c r="K45" s="118">
        <v>7</v>
      </c>
      <c r="L45" s="117">
        <v>15</v>
      </c>
      <c r="M45" s="118">
        <v>19</v>
      </c>
      <c r="N45" s="118">
        <v>235</v>
      </c>
      <c r="O45" s="118">
        <v>277</v>
      </c>
      <c r="P45" s="115">
        <v>430</v>
      </c>
      <c r="Q45" s="224">
        <f t="shared" si="0"/>
        <v>11</v>
      </c>
      <c r="R45" s="224">
        <f t="shared" si="0"/>
        <v>30</v>
      </c>
      <c r="S45" s="224">
        <f t="shared" si="1"/>
        <v>41</v>
      </c>
    </row>
    <row r="46" spans="1:19" outlineLevel="1" x14ac:dyDescent="0.3">
      <c r="A46" s="117" t="s">
        <v>159</v>
      </c>
      <c r="B46" s="16" t="s">
        <v>41</v>
      </c>
      <c r="C46" s="117" t="s">
        <v>119</v>
      </c>
      <c r="D46" s="118">
        <v>1</v>
      </c>
      <c r="E46" s="118">
        <v>27</v>
      </c>
      <c r="F46" s="118">
        <v>3</v>
      </c>
      <c r="G46" s="118">
        <v>0</v>
      </c>
      <c r="H46" s="118">
        <v>6</v>
      </c>
      <c r="I46" s="118">
        <v>37</v>
      </c>
      <c r="J46" s="118">
        <v>0</v>
      </c>
      <c r="K46" s="118">
        <v>46</v>
      </c>
      <c r="L46" s="117">
        <v>21</v>
      </c>
      <c r="M46" s="118">
        <v>14</v>
      </c>
      <c r="N46" s="118">
        <v>22</v>
      </c>
      <c r="O46" s="118">
        <v>103</v>
      </c>
      <c r="P46" s="115">
        <v>140</v>
      </c>
      <c r="Q46" s="224">
        <f t="shared" si="0"/>
        <v>73</v>
      </c>
      <c r="R46" s="224">
        <f t="shared" si="0"/>
        <v>24</v>
      </c>
      <c r="S46" s="224">
        <f t="shared" si="1"/>
        <v>97</v>
      </c>
    </row>
    <row r="47" spans="1:19" outlineLevel="1" x14ac:dyDescent="0.3">
      <c r="A47" s="117" t="s">
        <v>160</v>
      </c>
      <c r="B47" s="16" t="s">
        <v>161</v>
      </c>
      <c r="C47" s="117" t="s">
        <v>119</v>
      </c>
      <c r="D47" s="118">
        <v>1</v>
      </c>
      <c r="E47" s="118">
        <v>15</v>
      </c>
      <c r="F47" s="118">
        <v>11</v>
      </c>
      <c r="G47" s="118">
        <v>5</v>
      </c>
      <c r="H47" s="118">
        <v>21</v>
      </c>
      <c r="I47" s="118">
        <v>53</v>
      </c>
      <c r="J47" s="118">
        <v>0</v>
      </c>
      <c r="K47" s="118">
        <v>24</v>
      </c>
      <c r="L47" s="117">
        <v>22</v>
      </c>
      <c r="M47" s="118">
        <v>2</v>
      </c>
      <c r="N47" s="118">
        <v>46</v>
      </c>
      <c r="O47" s="118">
        <v>94</v>
      </c>
      <c r="P47" s="115">
        <v>147</v>
      </c>
      <c r="Q47" s="224">
        <f t="shared" si="0"/>
        <v>39</v>
      </c>
      <c r="R47" s="224">
        <f t="shared" si="0"/>
        <v>33</v>
      </c>
      <c r="S47" s="224">
        <f t="shared" si="1"/>
        <v>72</v>
      </c>
    </row>
    <row r="48" spans="1:19" s="119" customFormat="1" outlineLevel="1" x14ac:dyDescent="0.3">
      <c r="A48" s="117" t="s">
        <v>162</v>
      </c>
      <c r="B48" s="16" t="s">
        <v>43</v>
      </c>
      <c r="C48" s="117" t="s">
        <v>119</v>
      </c>
      <c r="D48" s="118">
        <v>0</v>
      </c>
      <c r="E48" s="118">
        <v>2</v>
      </c>
      <c r="F48" s="118">
        <v>3</v>
      </c>
      <c r="G48" s="118">
        <v>2</v>
      </c>
      <c r="H48" s="118">
        <v>13</v>
      </c>
      <c r="I48" s="118">
        <v>20</v>
      </c>
      <c r="J48" s="118">
        <v>0</v>
      </c>
      <c r="K48" s="118">
        <v>1</v>
      </c>
      <c r="L48" s="117">
        <v>2</v>
      </c>
      <c r="M48" s="118">
        <v>1</v>
      </c>
      <c r="N48" s="118">
        <v>45</v>
      </c>
      <c r="O48" s="118">
        <v>49</v>
      </c>
      <c r="P48" s="115">
        <v>69</v>
      </c>
      <c r="Q48" s="224">
        <f t="shared" si="0"/>
        <v>3</v>
      </c>
      <c r="R48" s="224">
        <f t="shared" si="0"/>
        <v>5</v>
      </c>
      <c r="S48" s="224">
        <f t="shared" si="1"/>
        <v>8</v>
      </c>
    </row>
    <row r="49" spans="1:19" outlineLevel="1" x14ac:dyDescent="0.3">
      <c r="A49" s="117" t="s">
        <v>163</v>
      </c>
      <c r="B49" s="16" t="s">
        <v>44</v>
      </c>
      <c r="C49" s="117" t="s">
        <v>119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7">
        <v>0</v>
      </c>
      <c r="M49" s="118">
        <v>0</v>
      </c>
      <c r="N49" s="118">
        <v>20</v>
      </c>
      <c r="O49" s="118">
        <v>20</v>
      </c>
      <c r="P49" s="115">
        <v>20</v>
      </c>
      <c r="Q49" s="224">
        <f t="shared" si="0"/>
        <v>0</v>
      </c>
      <c r="R49" s="224">
        <f t="shared" si="0"/>
        <v>0</v>
      </c>
      <c r="S49" s="224">
        <f t="shared" si="1"/>
        <v>0</v>
      </c>
    </row>
    <row r="50" spans="1:19" outlineLevel="1" x14ac:dyDescent="0.3">
      <c r="A50" s="117" t="s">
        <v>164</v>
      </c>
      <c r="B50" s="16" t="s">
        <v>45</v>
      </c>
      <c r="C50" s="117" t="s">
        <v>119</v>
      </c>
      <c r="D50" s="118">
        <v>25</v>
      </c>
      <c r="E50" s="118">
        <v>105</v>
      </c>
      <c r="F50" s="118">
        <v>16</v>
      </c>
      <c r="G50" s="118">
        <v>2</v>
      </c>
      <c r="H50" s="118">
        <v>43</v>
      </c>
      <c r="I50" s="118">
        <v>191</v>
      </c>
      <c r="J50" s="118">
        <v>19</v>
      </c>
      <c r="K50" s="118">
        <v>108</v>
      </c>
      <c r="L50" s="117">
        <v>17</v>
      </c>
      <c r="M50" s="118">
        <v>6</v>
      </c>
      <c r="N50" s="118">
        <v>29</v>
      </c>
      <c r="O50" s="118">
        <v>179</v>
      </c>
      <c r="P50" s="115">
        <v>370</v>
      </c>
      <c r="Q50" s="224">
        <f t="shared" si="0"/>
        <v>213</v>
      </c>
      <c r="R50" s="224">
        <f t="shared" si="0"/>
        <v>33</v>
      </c>
      <c r="S50" s="224">
        <f t="shared" si="1"/>
        <v>246</v>
      </c>
    </row>
    <row r="51" spans="1:19" outlineLevel="1" x14ac:dyDescent="0.3">
      <c r="A51" s="117" t="s">
        <v>165</v>
      </c>
      <c r="B51" s="16" t="s">
        <v>46</v>
      </c>
      <c r="C51" s="117" t="s">
        <v>119</v>
      </c>
      <c r="D51" s="118">
        <v>0</v>
      </c>
      <c r="E51" s="118">
        <v>2</v>
      </c>
      <c r="F51" s="118">
        <v>3</v>
      </c>
      <c r="G51" s="118">
        <v>0</v>
      </c>
      <c r="H51" s="118">
        <v>4</v>
      </c>
      <c r="I51" s="118">
        <v>9</v>
      </c>
      <c r="J51" s="118">
        <v>0</v>
      </c>
      <c r="K51" s="118">
        <v>10</v>
      </c>
      <c r="L51" s="117">
        <v>4</v>
      </c>
      <c r="M51" s="118">
        <v>0</v>
      </c>
      <c r="N51" s="118">
        <v>11</v>
      </c>
      <c r="O51" s="118">
        <v>25</v>
      </c>
      <c r="P51" s="115">
        <v>34</v>
      </c>
      <c r="Q51" s="224">
        <f t="shared" si="0"/>
        <v>12</v>
      </c>
      <c r="R51" s="224">
        <f t="shared" si="0"/>
        <v>7</v>
      </c>
      <c r="S51" s="224">
        <f t="shared" si="1"/>
        <v>19</v>
      </c>
    </row>
    <row r="52" spans="1:19" outlineLevel="1" x14ac:dyDescent="0.3">
      <c r="A52" s="117" t="s">
        <v>166</v>
      </c>
      <c r="B52" s="16" t="s">
        <v>47</v>
      </c>
      <c r="C52" s="117" t="s">
        <v>119</v>
      </c>
      <c r="D52" s="118">
        <v>5</v>
      </c>
      <c r="E52" s="118">
        <v>66</v>
      </c>
      <c r="F52" s="118">
        <v>93</v>
      </c>
      <c r="G52" s="118">
        <v>35</v>
      </c>
      <c r="H52" s="118">
        <v>88</v>
      </c>
      <c r="I52" s="118">
        <v>287</v>
      </c>
      <c r="J52" s="118">
        <v>6</v>
      </c>
      <c r="K52" s="118">
        <v>79</v>
      </c>
      <c r="L52" s="117">
        <v>81</v>
      </c>
      <c r="M52" s="118">
        <v>25</v>
      </c>
      <c r="N52" s="118">
        <v>222</v>
      </c>
      <c r="O52" s="118">
        <v>413</v>
      </c>
      <c r="P52" s="115">
        <v>700</v>
      </c>
      <c r="Q52" s="224">
        <f t="shared" si="0"/>
        <v>145</v>
      </c>
      <c r="R52" s="224">
        <f t="shared" si="0"/>
        <v>174</v>
      </c>
      <c r="S52" s="224">
        <f t="shared" si="1"/>
        <v>319</v>
      </c>
    </row>
    <row r="53" spans="1:19" outlineLevel="1" x14ac:dyDescent="0.3">
      <c r="A53" s="117" t="s">
        <v>167</v>
      </c>
      <c r="B53" s="16" t="s">
        <v>48</v>
      </c>
      <c r="C53" s="117" t="s">
        <v>119</v>
      </c>
      <c r="D53" s="118">
        <v>0</v>
      </c>
      <c r="E53" s="118">
        <v>0</v>
      </c>
      <c r="F53" s="118">
        <v>30</v>
      </c>
      <c r="G53" s="118">
        <v>3</v>
      </c>
      <c r="H53" s="118">
        <v>11</v>
      </c>
      <c r="I53" s="118">
        <v>44</v>
      </c>
      <c r="J53" s="118">
        <v>0</v>
      </c>
      <c r="K53" s="118">
        <v>2</v>
      </c>
      <c r="L53" s="117">
        <v>18</v>
      </c>
      <c r="M53" s="118">
        <v>8</v>
      </c>
      <c r="N53" s="118">
        <v>10</v>
      </c>
      <c r="O53" s="118">
        <v>38</v>
      </c>
      <c r="P53" s="115">
        <v>82</v>
      </c>
      <c r="Q53" s="224">
        <f t="shared" si="0"/>
        <v>2</v>
      </c>
      <c r="R53" s="224">
        <f t="shared" si="0"/>
        <v>48</v>
      </c>
      <c r="S53" s="224">
        <f t="shared" si="1"/>
        <v>50</v>
      </c>
    </row>
    <row r="54" spans="1:19" outlineLevel="1" x14ac:dyDescent="0.3">
      <c r="A54" s="117" t="s">
        <v>168</v>
      </c>
      <c r="B54" s="16" t="s">
        <v>49</v>
      </c>
      <c r="C54" s="117" t="s">
        <v>119</v>
      </c>
      <c r="D54" s="118">
        <v>0</v>
      </c>
      <c r="E54" s="118">
        <v>0</v>
      </c>
      <c r="F54" s="118">
        <v>0</v>
      </c>
      <c r="G54" s="118">
        <v>0</v>
      </c>
      <c r="H54" s="118">
        <v>7</v>
      </c>
      <c r="I54" s="118">
        <v>7</v>
      </c>
      <c r="J54" s="118">
        <v>1</v>
      </c>
      <c r="K54" s="118">
        <v>0</v>
      </c>
      <c r="L54" s="117">
        <v>1</v>
      </c>
      <c r="M54" s="118">
        <v>4</v>
      </c>
      <c r="N54" s="118">
        <v>92</v>
      </c>
      <c r="O54" s="118">
        <v>98</v>
      </c>
      <c r="P54" s="115">
        <v>105</v>
      </c>
      <c r="Q54" s="224">
        <f t="shared" si="0"/>
        <v>0</v>
      </c>
      <c r="R54" s="224">
        <f t="shared" si="0"/>
        <v>1</v>
      </c>
      <c r="S54" s="224">
        <f t="shared" si="1"/>
        <v>1</v>
      </c>
    </row>
    <row r="55" spans="1:19" outlineLevel="1" x14ac:dyDescent="0.3">
      <c r="A55" s="117" t="s">
        <v>169</v>
      </c>
      <c r="B55" s="16" t="s">
        <v>50</v>
      </c>
      <c r="C55" s="117" t="s">
        <v>119</v>
      </c>
      <c r="D55" s="118">
        <v>0</v>
      </c>
      <c r="E55" s="118">
        <v>0</v>
      </c>
      <c r="F55" s="118">
        <v>0</v>
      </c>
      <c r="G55" s="118">
        <v>0</v>
      </c>
      <c r="H55" s="118">
        <v>6</v>
      </c>
      <c r="I55" s="118">
        <v>6</v>
      </c>
      <c r="J55" s="118">
        <v>0</v>
      </c>
      <c r="K55" s="118">
        <v>0</v>
      </c>
      <c r="L55" s="117">
        <v>0</v>
      </c>
      <c r="M55" s="118">
        <v>1</v>
      </c>
      <c r="N55" s="118">
        <v>60</v>
      </c>
      <c r="O55" s="118">
        <v>61</v>
      </c>
      <c r="P55" s="115">
        <v>67</v>
      </c>
      <c r="Q55" s="224">
        <f t="shared" si="0"/>
        <v>0</v>
      </c>
      <c r="R55" s="224">
        <f t="shared" si="0"/>
        <v>0</v>
      </c>
      <c r="S55" s="224">
        <f t="shared" si="1"/>
        <v>0</v>
      </c>
    </row>
    <row r="56" spans="1:19" outlineLevel="1" x14ac:dyDescent="0.3">
      <c r="A56" s="117" t="s">
        <v>170</v>
      </c>
      <c r="B56" s="16" t="s">
        <v>51</v>
      </c>
      <c r="C56" s="117" t="s">
        <v>119</v>
      </c>
      <c r="D56" s="118">
        <v>1</v>
      </c>
      <c r="E56" s="118">
        <v>72</v>
      </c>
      <c r="F56" s="118">
        <v>59</v>
      </c>
      <c r="G56" s="118">
        <v>6</v>
      </c>
      <c r="H56" s="118">
        <v>91</v>
      </c>
      <c r="I56" s="118">
        <v>229</v>
      </c>
      <c r="J56" s="118">
        <v>0</v>
      </c>
      <c r="K56" s="118">
        <v>158</v>
      </c>
      <c r="L56" s="117">
        <v>111</v>
      </c>
      <c r="M56" s="118">
        <v>28</v>
      </c>
      <c r="N56" s="118">
        <v>352</v>
      </c>
      <c r="O56" s="118">
        <v>649</v>
      </c>
      <c r="P56" s="115">
        <v>878</v>
      </c>
      <c r="Q56" s="224">
        <f t="shared" si="0"/>
        <v>230</v>
      </c>
      <c r="R56" s="224">
        <f t="shared" si="0"/>
        <v>170</v>
      </c>
      <c r="S56" s="224">
        <f t="shared" si="1"/>
        <v>400</v>
      </c>
    </row>
    <row r="57" spans="1:19" outlineLevel="1" x14ac:dyDescent="0.3">
      <c r="A57" s="117" t="s">
        <v>171</v>
      </c>
      <c r="B57" s="16" t="s">
        <v>52</v>
      </c>
      <c r="C57" s="117" t="s">
        <v>119</v>
      </c>
      <c r="D57" s="118">
        <v>14</v>
      </c>
      <c r="E57" s="118">
        <v>64</v>
      </c>
      <c r="F57" s="118">
        <v>59</v>
      </c>
      <c r="G57" s="118">
        <v>12</v>
      </c>
      <c r="H57" s="118">
        <v>60</v>
      </c>
      <c r="I57" s="118">
        <v>209</v>
      </c>
      <c r="J57" s="118">
        <v>36</v>
      </c>
      <c r="K57" s="118">
        <v>73</v>
      </c>
      <c r="L57" s="117">
        <v>58</v>
      </c>
      <c r="M57" s="118">
        <v>12</v>
      </c>
      <c r="N57" s="118">
        <v>88</v>
      </c>
      <c r="O57" s="118">
        <v>267</v>
      </c>
      <c r="P57" s="115">
        <v>476</v>
      </c>
      <c r="Q57" s="224">
        <f t="shared" si="0"/>
        <v>137</v>
      </c>
      <c r="R57" s="224">
        <f t="shared" si="0"/>
        <v>117</v>
      </c>
      <c r="S57" s="224">
        <f t="shared" si="1"/>
        <v>254</v>
      </c>
    </row>
    <row r="58" spans="1:19" outlineLevel="1" x14ac:dyDescent="0.3">
      <c r="A58" s="117" t="s">
        <v>172</v>
      </c>
      <c r="B58" s="16" t="s">
        <v>53</v>
      </c>
      <c r="C58" s="117" t="s">
        <v>119</v>
      </c>
      <c r="D58" s="118">
        <v>0</v>
      </c>
      <c r="E58" s="118">
        <v>0</v>
      </c>
      <c r="F58" s="118">
        <v>3</v>
      </c>
      <c r="G58" s="118">
        <v>1</v>
      </c>
      <c r="H58" s="118">
        <v>9</v>
      </c>
      <c r="I58" s="118">
        <v>13</v>
      </c>
      <c r="J58" s="118">
        <v>0</v>
      </c>
      <c r="K58" s="118">
        <v>0</v>
      </c>
      <c r="L58" s="117">
        <v>9</v>
      </c>
      <c r="M58" s="118">
        <v>9</v>
      </c>
      <c r="N58" s="118">
        <v>73</v>
      </c>
      <c r="O58" s="118">
        <v>91</v>
      </c>
      <c r="P58" s="115">
        <v>104</v>
      </c>
      <c r="Q58" s="224">
        <f t="shared" si="0"/>
        <v>0</v>
      </c>
      <c r="R58" s="224">
        <f t="shared" si="0"/>
        <v>12</v>
      </c>
      <c r="S58" s="224">
        <f t="shared" si="1"/>
        <v>12</v>
      </c>
    </row>
    <row r="59" spans="1:19" outlineLevel="1" x14ac:dyDescent="0.3">
      <c r="A59" s="117" t="s">
        <v>173</v>
      </c>
      <c r="B59" s="16" t="s">
        <v>54</v>
      </c>
      <c r="C59" s="117" t="s">
        <v>119</v>
      </c>
      <c r="D59" s="118">
        <v>78</v>
      </c>
      <c r="E59" s="118">
        <v>256</v>
      </c>
      <c r="F59" s="118">
        <v>131</v>
      </c>
      <c r="G59" s="118">
        <v>15</v>
      </c>
      <c r="H59" s="118">
        <v>105</v>
      </c>
      <c r="I59" s="118">
        <v>585</v>
      </c>
      <c r="J59" s="118">
        <v>73</v>
      </c>
      <c r="K59" s="118">
        <v>176</v>
      </c>
      <c r="L59" s="117">
        <v>123</v>
      </c>
      <c r="M59" s="118">
        <v>25</v>
      </c>
      <c r="N59" s="118">
        <v>127</v>
      </c>
      <c r="O59" s="118">
        <v>524</v>
      </c>
      <c r="P59" s="115">
        <v>1109</v>
      </c>
      <c r="Q59" s="224">
        <f t="shared" si="0"/>
        <v>432</v>
      </c>
      <c r="R59" s="224">
        <f t="shared" si="0"/>
        <v>254</v>
      </c>
      <c r="S59" s="224">
        <f t="shared" si="1"/>
        <v>686</v>
      </c>
    </row>
    <row r="60" spans="1:19" outlineLevel="1" x14ac:dyDescent="0.3">
      <c r="A60" s="117" t="s">
        <v>174</v>
      </c>
      <c r="B60" s="16" t="s">
        <v>55</v>
      </c>
      <c r="C60" s="117" t="s">
        <v>119</v>
      </c>
      <c r="D60" s="118">
        <v>0</v>
      </c>
      <c r="E60" s="118">
        <v>1</v>
      </c>
      <c r="F60" s="118">
        <v>2</v>
      </c>
      <c r="G60" s="118">
        <v>0</v>
      </c>
      <c r="H60" s="118">
        <v>7</v>
      </c>
      <c r="I60" s="118">
        <v>10</v>
      </c>
      <c r="J60" s="118">
        <v>0</v>
      </c>
      <c r="K60" s="118">
        <v>6</v>
      </c>
      <c r="L60" s="117">
        <v>7</v>
      </c>
      <c r="M60" s="118">
        <v>3</v>
      </c>
      <c r="N60" s="118">
        <v>39</v>
      </c>
      <c r="O60" s="118">
        <v>55</v>
      </c>
      <c r="P60" s="115">
        <v>65</v>
      </c>
      <c r="Q60" s="224">
        <f t="shared" si="0"/>
        <v>7</v>
      </c>
      <c r="R60" s="224">
        <f t="shared" si="0"/>
        <v>9</v>
      </c>
      <c r="S60" s="224">
        <f t="shared" si="1"/>
        <v>16</v>
      </c>
    </row>
    <row r="61" spans="1:19" outlineLevel="1" x14ac:dyDescent="0.3">
      <c r="A61" s="117" t="s">
        <v>175</v>
      </c>
      <c r="B61" s="16" t="s">
        <v>176</v>
      </c>
      <c r="C61" s="117" t="s">
        <v>119</v>
      </c>
      <c r="D61" s="118">
        <v>0</v>
      </c>
      <c r="E61" s="118">
        <v>0</v>
      </c>
      <c r="F61" s="118">
        <v>0</v>
      </c>
      <c r="G61" s="118">
        <v>0</v>
      </c>
      <c r="H61" s="118">
        <v>4</v>
      </c>
      <c r="I61" s="118">
        <v>4</v>
      </c>
      <c r="J61" s="118">
        <v>0</v>
      </c>
      <c r="K61" s="118">
        <v>0</v>
      </c>
      <c r="L61" s="117">
        <v>1</v>
      </c>
      <c r="M61" s="118">
        <v>4</v>
      </c>
      <c r="N61" s="118">
        <v>5</v>
      </c>
      <c r="O61" s="118">
        <v>10</v>
      </c>
      <c r="P61" s="115">
        <v>14</v>
      </c>
      <c r="Q61" s="224">
        <f t="shared" si="0"/>
        <v>0</v>
      </c>
      <c r="R61" s="224">
        <f t="shared" si="0"/>
        <v>1</v>
      </c>
      <c r="S61" s="224">
        <f t="shared" si="1"/>
        <v>1</v>
      </c>
    </row>
    <row r="62" spans="1:19" outlineLevel="1" x14ac:dyDescent="0.3">
      <c r="A62" s="117" t="s">
        <v>177</v>
      </c>
      <c r="B62" s="16" t="s">
        <v>56</v>
      </c>
      <c r="C62" s="117" t="s">
        <v>119</v>
      </c>
      <c r="D62" s="118">
        <v>3</v>
      </c>
      <c r="E62" s="118">
        <v>1</v>
      </c>
      <c r="F62" s="118">
        <v>4</v>
      </c>
      <c r="G62" s="118">
        <v>5</v>
      </c>
      <c r="H62" s="118">
        <v>20</v>
      </c>
      <c r="I62" s="118">
        <v>33</v>
      </c>
      <c r="J62" s="118">
        <v>0</v>
      </c>
      <c r="K62" s="118">
        <v>2</v>
      </c>
      <c r="L62" s="117">
        <v>9</v>
      </c>
      <c r="M62" s="118">
        <v>12</v>
      </c>
      <c r="N62" s="118">
        <v>46</v>
      </c>
      <c r="O62" s="118">
        <v>69</v>
      </c>
      <c r="P62" s="115">
        <v>102</v>
      </c>
      <c r="Q62" s="224">
        <f t="shared" si="0"/>
        <v>3</v>
      </c>
      <c r="R62" s="224">
        <f t="shared" si="0"/>
        <v>13</v>
      </c>
      <c r="S62" s="224">
        <f t="shared" si="1"/>
        <v>16</v>
      </c>
    </row>
    <row r="63" spans="1:19" outlineLevel="1" x14ac:dyDescent="0.3">
      <c r="A63" s="117" t="s">
        <v>178</v>
      </c>
      <c r="B63" s="16" t="s">
        <v>57</v>
      </c>
      <c r="C63" s="117" t="s">
        <v>119</v>
      </c>
      <c r="D63" s="118">
        <v>16</v>
      </c>
      <c r="E63" s="118">
        <v>43</v>
      </c>
      <c r="F63" s="118">
        <v>21</v>
      </c>
      <c r="G63" s="118">
        <v>6</v>
      </c>
      <c r="H63" s="118">
        <v>98</v>
      </c>
      <c r="I63" s="118">
        <v>184</v>
      </c>
      <c r="J63" s="118">
        <v>9</v>
      </c>
      <c r="K63" s="118">
        <v>66</v>
      </c>
      <c r="L63" s="117">
        <v>51</v>
      </c>
      <c r="M63" s="118">
        <v>17</v>
      </c>
      <c r="N63" s="118">
        <v>102</v>
      </c>
      <c r="O63" s="118">
        <v>245</v>
      </c>
      <c r="P63" s="115">
        <v>429</v>
      </c>
      <c r="Q63" s="224">
        <f t="shared" si="0"/>
        <v>109</v>
      </c>
      <c r="R63" s="224">
        <f t="shared" si="0"/>
        <v>72</v>
      </c>
      <c r="S63" s="224">
        <f t="shared" si="1"/>
        <v>181</v>
      </c>
    </row>
    <row r="64" spans="1:19" outlineLevel="1" x14ac:dyDescent="0.3">
      <c r="A64" s="117" t="s">
        <v>179</v>
      </c>
      <c r="B64" s="16" t="s">
        <v>58</v>
      </c>
      <c r="C64" s="117" t="s">
        <v>119</v>
      </c>
      <c r="D64" s="118">
        <v>36</v>
      </c>
      <c r="E64" s="118">
        <v>63</v>
      </c>
      <c r="F64" s="118">
        <v>70</v>
      </c>
      <c r="G64" s="118">
        <v>11</v>
      </c>
      <c r="H64" s="118">
        <v>71</v>
      </c>
      <c r="I64" s="118">
        <v>251</v>
      </c>
      <c r="J64" s="118">
        <v>24</v>
      </c>
      <c r="K64" s="118">
        <v>95</v>
      </c>
      <c r="L64" s="117">
        <v>64</v>
      </c>
      <c r="M64" s="118">
        <v>17</v>
      </c>
      <c r="N64" s="118">
        <v>159</v>
      </c>
      <c r="O64" s="118">
        <v>359</v>
      </c>
      <c r="P64" s="115">
        <v>610</v>
      </c>
      <c r="Q64" s="224">
        <f t="shared" si="0"/>
        <v>158</v>
      </c>
      <c r="R64" s="224">
        <f t="shared" si="0"/>
        <v>134</v>
      </c>
      <c r="S64" s="224">
        <f t="shared" si="1"/>
        <v>292</v>
      </c>
    </row>
    <row r="65" spans="1:19" outlineLevel="1" x14ac:dyDescent="0.3">
      <c r="A65" s="117" t="s">
        <v>180</v>
      </c>
      <c r="B65" s="16" t="s">
        <v>59</v>
      </c>
      <c r="C65" s="117" t="s">
        <v>119</v>
      </c>
      <c r="D65" s="118">
        <v>0</v>
      </c>
      <c r="E65" s="118">
        <v>0</v>
      </c>
      <c r="F65" s="118">
        <v>0</v>
      </c>
      <c r="G65" s="118">
        <v>0</v>
      </c>
      <c r="H65" s="118">
        <v>2</v>
      </c>
      <c r="I65" s="118">
        <v>2</v>
      </c>
      <c r="J65" s="118">
        <v>0</v>
      </c>
      <c r="K65" s="118">
        <v>1</v>
      </c>
      <c r="L65" s="117">
        <v>1</v>
      </c>
      <c r="M65" s="118">
        <v>0</v>
      </c>
      <c r="N65" s="118">
        <v>13</v>
      </c>
      <c r="O65" s="118">
        <v>15</v>
      </c>
      <c r="P65" s="115">
        <v>17</v>
      </c>
      <c r="Q65" s="224">
        <f t="shared" si="0"/>
        <v>1</v>
      </c>
      <c r="R65" s="224">
        <f t="shared" si="0"/>
        <v>1</v>
      </c>
      <c r="S65" s="224">
        <f t="shared" si="1"/>
        <v>2</v>
      </c>
    </row>
    <row r="66" spans="1:19" x14ac:dyDescent="0.3">
      <c r="A66" s="107"/>
      <c r="B66" s="222" t="s">
        <v>117</v>
      </c>
      <c r="C66" s="222" t="s">
        <v>108</v>
      </c>
      <c r="D66" s="223">
        <v>217</v>
      </c>
      <c r="E66" s="223">
        <v>1090</v>
      </c>
      <c r="F66" s="223">
        <v>813</v>
      </c>
      <c r="G66" s="223">
        <v>271</v>
      </c>
      <c r="H66" s="223">
        <v>2172</v>
      </c>
      <c r="I66" s="223">
        <v>4563</v>
      </c>
      <c r="J66" s="223">
        <v>207</v>
      </c>
      <c r="K66" s="223">
        <v>1405</v>
      </c>
      <c r="L66" s="222">
        <v>1111</v>
      </c>
      <c r="M66" s="223">
        <v>548</v>
      </c>
      <c r="N66" s="223">
        <v>4598</v>
      </c>
      <c r="O66" s="223">
        <v>7869</v>
      </c>
      <c r="P66" s="223">
        <v>12432</v>
      </c>
      <c r="Q66" s="224">
        <f t="shared" si="0"/>
        <v>2495</v>
      </c>
      <c r="R66" s="224">
        <f t="shared" si="0"/>
        <v>1924</v>
      </c>
      <c r="S66" s="224">
        <f t="shared" si="1"/>
        <v>4419</v>
      </c>
    </row>
    <row r="67" spans="1:19" ht="0" hidden="1" customHeight="1" x14ac:dyDescent="0.3"/>
  </sheetData>
  <mergeCells count="2">
    <mergeCell ref="D4:I4"/>
    <mergeCell ref="J4:O4"/>
  </mergeCells>
  <hyperlinks>
    <hyperlink ref="B6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8"/>
  <sheetViews>
    <sheetView topLeftCell="A217" workbookViewId="0">
      <selection activeCell="A236" sqref="A236:U236"/>
    </sheetView>
  </sheetViews>
  <sheetFormatPr baseColWidth="10" defaultRowHeight="14.4" outlineLevelRow="1" x14ac:dyDescent="0.3"/>
  <cols>
    <col min="1" max="1" width="16.44140625" style="56" customWidth="1"/>
    <col min="2" max="2" width="47.109375" style="56" bestFit="1" customWidth="1"/>
    <col min="3" max="3" width="22.5546875" style="56" bestFit="1" customWidth="1"/>
    <col min="4" max="19" width="6.109375" style="56" customWidth="1"/>
    <col min="20" max="20" width="17.5546875" style="122" customWidth="1"/>
    <col min="21" max="21" width="18.33203125" style="122" customWidth="1"/>
    <col min="22" max="16384" width="11.5546875" style="56"/>
  </cols>
  <sheetData>
    <row r="1" spans="1:21" ht="14.1" customHeight="1" x14ac:dyDescent="0.3">
      <c r="A1" s="120" t="s">
        <v>181</v>
      </c>
      <c r="B1" s="121" t="s">
        <v>182</v>
      </c>
      <c r="C1" s="32"/>
      <c r="D1" s="32"/>
      <c r="E1" s="32"/>
      <c r="F1" s="32"/>
      <c r="G1" s="32"/>
      <c r="H1" s="32"/>
      <c r="I1" s="32"/>
      <c r="J1" s="32"/>
      <c r="K1" s="32"/>
    </row>
    <row r="2" spans="1:21" ht="14.1" customHeight="1" x14ac:dyDescent="0.3">
      <c r="A2" s="121" t="s">
        <v>106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21" ht="7.05" hidden="1" customHeight="1" x14ac:dyDescent="0.3"/>
    <row r="4" spans="1:21" ht="14.4" customHeight="1" x14ac:dyDescent="0.3">
      <c r="A4" s="123"/>
      <c r="B4" s="123"/>
      <c r="C4" s="124" t="s">
        <v>108</v>
      </c>
      <c r="D4" s="205" t="s">
        <v>0</v>
      </c>
      <c r="E4" s="205"/>
      <c r="F4" s="205"/>
      <c r="G4" s="205"/>
      <c r="H4" s="205"/>
      <c r="I4" s="205"/>
      <c r="J4" s="205" t="s">
        <v>1</v>
      </c>
      <c r="K4" s="205"/>
      <c r="L4" s="205"/>
      <c r="M4" s="205"/>
      <c r="N4" s="205"/>
      <c r="O4" s="205"/>
      <c r="P4" s="125" t="s">
        <v>109</v>
      </c>
      <c r="Q4" s="111" t="s">
        <v>111</v>
      </c>
      <c r="R4" s="111" t="s">
        <v>112</v>
      </c>
      <c r="S4" s="113" t="s">
        <v>115</v>
      </c>
      <c r="T4" s="126"/>
      <c r="U4" s="126"/>
    </row>
    <row r="5" spans="1:21" ht="52.8" x14ac:dyDescent="0.3">
      <c r="A5" s="110"/>
      <c r="B5" s="110"/>
      <c r="C5" s="124" t="s">
        <v>108</v>
      </c>
      <c r="D5" s="127" t="s">
        <v>110</v>
      </c>
      <c r="E5" s="127" t="s">
        <v>111</v>
      </c>
      <c r="F5" s="127" t="s">
        <v>112</v>
      </c>
      <c r="G5" s="127" t="s">
        <v>113</v>
      </c>
      <c r="H5" s="127" t="s">
        <v>114</v>
      </c>
      <c r="I5" s="127" t="s">
        <v>109</v>
      </c>
      <c r="J5" s="127" t="s">
        <v>110</v>
      </c>
      <c r="K5" s="125" t="s">
        <v>111</v>
      </c>
      <c r="L5" s="127" t="s">
        <v>112</v>
      </c>
      <c r="M5" s="127" t="s">
        <v>113</v>
      </c>
      <c r="N5" s="127" t="s">
        <v>114</v>
      </c>
      <c r="O5" s="127" t="s">
        <v>109</v>
      </c>
      <c r="P5" s="128"/>
      <c r="Q5" s="116"/>
      <c r="R5" s="116"/>
      <c r="S5" s="116"/>
      <c r="T5" s="129" t="s">
        <v>183</v>
      </c>
      <c r="U5" s="129" t="s">
        <v>184</v>
      </c>
    </row>
    <row r="6" spans="1:21" ht="14.4" hidden="1" customHeight="1" x14ac:dyDescent="0.3">
      <c r="A6" s="130" t="s">
        <v>185</v>
      </c>
      <c r="B6" s="131"/>
      <c r="C6" s="130" t="s">
        <v>108</v>
      </c>
      <c r="D6" s="132">
        <v>135</v>
      </c>
      <c r="E6" s="132">
        <v>1234</v>
      </c>
      <c r="F6" s="132">
        <v>940</v>
      </c>
      <c r="G6" s="132">
        <v>244</v>
      </c>
      <c r="H6" s="132">
        <v>1415</v>
      </c>
      <c r="I6" s="132">
        <v>3968</v>
      </c>
      <c r="J6" s="132">
        <v>113</v>
      </c>
      <c r="K6" s="130">
        <v>1580</v>
      </c>
      <c r="L6" s="132">
        <v>1168</v>
      </c>
      <c r="M6" s="132">
        <v>480</v>
      </c>
      <c r="N6" s="132">
        <v>3240</v>
      </c>
      <c r="O6" s="132">
        <v>6581</v>
      </c>
      <c r="P6" s="132">
        <v>10549</v>
      </c>
      <c r="Q6" s="133">
        <f>E6+K6</f>
        <v>2814</v>
      </c>
      <c r="R6" s="133">
        <f>F6+L6</f>
        <v>2108</v>
      </c>
      <c r="S6" s="133">
        <f>E6+F6+K6+L6</f>
        <v>4922</v>
      </c>
    </row>
    <row r="7" spans="1:21" outlineLevel="1" x14ac:dyDescent="0.3">
      <c r="A7" s="134" t="s">
        <v>186</v>
      </c>
      <c r="B7" s="134" t="s">
        <v>187</v>
      </c>
      <c r="C7" s="134" t="s">
        <v>119</v>
      </c>
      <c r="D7" s="135">
        <v>0</v>
      </c>
      <c r="E7" s="135">
        <v>2</v>
      </c>
      <c r="F7" s="135">
        <v>10</v>
      </c>
      <c r="G7" s="135">
        <v>6</v>
      </c>
      <c r="H7" s="135">
        <v>32</v>
      </c>
      <c r="I7" s="135">
        <v>50</v>
      </c>
      <c r="J7" s="135">
        <v>0</v>
      </c>
      <c r="K7" s="134">
        <v>2</v>
      </c>
      <c r="L7" s="135">
        <v>1</v>
      </c>
      <c r="M7" s="135">
        <v>0</v>
      </c>
      <c r="N7" s="135">
        <v>12</v>
      </c>
      <c r="O7" s="135">
        <v>15</v>
      </c>
      <c r="P7" s="135">
        <v>65</v>
      </c>
      <c r="Q7" s="116">
        <f t="shared" ref="Q7:R70" si="0">E7+K7</f>
        <v>4</v>
      </c>
      <c r="R7" s="116">
        <f t="shared" si="0"/>
        <v>11</v>
      </c>
      <c r="S7" s="116">
        <f t="shared" ref="S7:S70" si="1">E7+F7+K7+L7</f>
        <v>15</v>
      </c>
      <c r="T7" s="126">
        <v>1</v>
      </c>
      <c r="U7" s="126">
        <v>1</v>
      </c>
    </row>
    <row r="8" spans="1:21" outlineLevel="1" x14ac:dyDescent="0.3">
      <c r="A8" s="218" t="s">
        <v>188</v>
      </c>
      <c r="B8" s="218" t="s">
        <v>189</v>
      </c>
      <c r="C8" s="218" t="s">
        <v>108</v>
      </c>
      <c r="D8" s="219">
        <v>0</v>
      </c>
      <c r="E8" s="219">
        <v>2</v>
      </c>
      <c r="F8" s="219">
        <v>10</v>
      </c>
      <c r="G8" s="219">
        <v>6</v>
      </c>
      <c r="H8" s="219">
        <v>32</v>
      </c>
      <c r="I8" s="219">
        <v>50</v>
      </c>
      <c r="J8" s="219">
        <v>0</v>
      </c>
      <c r="K8" s="218">
        <v>2</v>
      </c>
      <c r="L8" s="219">
        <v>1</v>
      </c>
      <c r="M8" s="219">
        <v>0</v>
      </c>
      <c r="N8" s="219">
        <v>12</v>
      </c>
      <c r="O8" s="219">
        <v>15</v>
      </c>
      <c r="P8" s="135">
        <v>65</v>
      </c>
      <c r="Q8" s="116">
        <f t="shared" si="0"/>
        <v>4</v>
      </c>
      <c r="R8" s="116">
        <f t="shared" si="0"/>
        <v>11</v>
      </c>
      <c r="S8" s="116">
        <f t="shared" si="1"/>
        <v>15</v>
      </c>
      <c r="T8" s="126"/>
      <c r="U8" s="126"/>
    </row>
    <row r="9" spans="1:21" outlineLevel="1" x14ac:dyDescent="0.3">
      <c r="A9" s="134" t="s">
        <v>190</v>
      </c>
      <c r="B9" s="134" t="s">
        <v>191</v>
      </c>
      <c r="C9" s="134" t="s">
        <v>119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4">
        <v>0</v>
      </c>
      <c r="L9" s="135">
        <v>0</v>
      </c>
      <c r="M9" s="135">
        <v>4</v>
      </c>
      <c r="N9" s="135">
        <v>20</v>
      </c>
      <c r="O9" s="135">
        <v>24</v>
      </c>
      <c r="P9" s="135">
        <v>24</v>
      </c>
      <c r="Q9" s="116">
        <f t="shared" si="0"/>
        <v>0</v>
      </c>
      <c r="R9" s="116">
        <f t="shared" si="0"/>
        <v>0</v>
      </c>
      <c r="S9" s="116">
        <f t="shared" si="1"/>
        <v>0</v>
      </c>
      <c r="T9" s="126"/>
      <c r="U9" s="126"/>
    </row>
    <row r="10" spans="1:21" outlineLevel="1" x14ac:dyDescent="0.3">
      <c r="A10" s="218" t="s">
        <v>192</v>
      </c>
      <c r="B10" s="218" t="s">
        <v>193</v>
      </c>
      <c r="C10" s="218" t="s">
        <v>108</v>
      </c>
      <c r="D10" s="219">
        <v>0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8">
        <v>0</v>
      </c>
      <c r="L10" s="219">
        <v>0</v>
      </c>
      <c r="M10" s="219">
        <v>4</v>
      </c>
      <c r="N10" s="219">
        <v>20</v>
      </c>
      <c r="O10" s="219">
        <v>24</v>
      </c>
      <c r="P10" s="135">
        <v>24</v>
      </c>
      <c r="Q10" s="116">
        <f t="shared" si="0"/>
        <v>0</v>
      </c>
      <c r="R10" s="116">
        <f t="shared" si="0"/>
        <v>0</v>
      </c>
      <c r="S10" s="116">
        <f t="shared" si="1"/>
        <v>0</v>
      </c>
      <c r="T10" s="126"/>
      <c r="U10" s="126"/>
    </row>
    <row r="11" spans="1:21" outlineLevel="1" x14ac:dyDescent="0.3">
      <c r="A11" s="134" t="s">
        <v>194</v>
      </c>
      <c r="B11" s="134" t="s">
        <v>195</v>
      </c>
      <c r="C11" s="134" t="s">
        <v>119</v>
      </c>
      <c r="D11" s="135">
        <v>0</v>
      </c>
      <c r="E11" s="135">
        <v>0</v>
      </c>
      <c r="F11" s="135">
        <v>0</v>
      </c>
      <c r="G11" s="135">
        <v>0</v>
      </c>
      <c r="H11" s="135">
        <v>14</v>
      </c>
      <c r="I11" s="135">
        <v>14</v>
      </c>
      <c r="J11" s="135">
        <v>0</v>
      </c>
      <c r="K11" s="134">
        <v>0</v>
      </c>
      <c r="L11" s="135">
        <v>0</v>
      </c>
      <c r="M11" s="135">
        <v>0</v>
      </c>
      <c r="N11" s="135">
        <v>3</v>
      </c>
      <c r="O11" s="135">
        <v>3</v>
      </c>
      <c r="P11" s="135">
        <v>17</v>
      </c>
      <c r="Q11" s="116">
        <f t="shared" si="0"/>
        <v>0</v>
      </c>
      <c r="R11" s="116">
        <f t="shared" si="0"/>
        <v>0</v>
      </c>
      <c r="S11" s="116">
        <f t="shared" si="1"/>
        <v>0</v>
      </c>
      <c r="T11" s="126"/>
      <c r="U11" s="126"/>
    </row>
    <row r="12" spans="1:21" outlineLevel="1" x14ac:dyDescent="0.3">
      <c r="A12" s="218" t="s">
        <v>196</v>
      </c>
      <c r="B12" s="218" t="s">
        <v>197</v>
      </c>
      <c r="C12" s="218" t="s">
        <v>108</v>
      </c>
      <c r="D12" s="219">
        <v>0</v>
      </c>
      <c r="E12" s="219">
        <v>0</v>
      </c>
      <c r="F12" s="219">
        <v>0</v>
      </c>
      <c r="G12" s="219">
        <v>0</v>
      </c>
      <c r="H12" s="219">
        <v>1</v>
      </c>
      <c r="I12" s="219">
        <v>1</v>
      </c>
      <c r="J12" s="219">
        <v>0</v>
      </c>
      <c r="K12" s="218">
        <v>0</v>
      </c>
      <c r="L12" s="219">
        <v>0</v>
      </c>
      <c r="M12" s="219">
        <v>0</v>
      </c>
      <c r="N12" s="219">
        <v>2</v>
      </c>
      <c r="O12" s="219">
        <v>2</v>
      </c>
      <c r="P12" s="135">
        <v>3</v>
      </c>
      <c r="Q12" s="116">
        <f t="shared" si="0"/>
        <v>0</v>
      </c>
      <c r="R12" s="116">
        <f t="shared" si="0"/>
        <v>0</v>
      </c>
      <c r="S12" s="116">
        <f t="shared" si="1"/>
        <v>0</v>
      </c>
      <c r="T12" s="126"/>
      <c r="U12" s="126"/>
    </row>
    <row r="13" spans="1:21" outlineLevel="1" x14ac:dyDescent="0.3">
      <c r="A13" s="218" t="s">
        <v>198</v>
      </c>
      <c r="B13" s="218" t="s">
        <v>199</v>
      </c>
      <c r="C13" s="218" t="s">
        <v>108</v>
      </c>
      <c r="D13" s="219">
        <v>0</v>
      </c>
      <c r="E13" s="219">
        <v>0</v>
      </c>
      <c r="F13" s="219">
        <v>0</v>
      </c>
      <c r="G13" s="219">
        <v>0</v>
      </c>
      <c r="H13" s="219">
        <v>13</v>
      </c>
      <c r="I13" s="219">
        <v>13</v>
      </c>
      <c r="J13" s="219">
        <v>0</v>
      </c>
      <c r="K13" s="218">
        <v>0</v>
      </c>
      <c r="L13" s="219">
        <v>0</v>
      </c>
      <c r="M13" s="219">
        <v>0</v>
      </c>
      <c r="N13" s="219">
        <v>1</v>
      </c>
      <c r="O13" s="219">
        <v>1</v>
      </c>
      <c r="P13" s="135">
        <v>14</v>
      </c>
      <c r="Q13" s="116">
        <f t="shared" si="0"/>
        <v>0</v>
      </c>
      <c r="R13" s="116">
        <f t="shared" si="0"/>
        <v>0</v>
      </c>
      <c r="S13" s="116">
        <f t="shared" si="1"/>
        <v>0</v>
      </c>
      <c r="T13" s="126"/>
      <c r="U13" s="126"/>
    </row>
    <row r="14" spans="1:21" outlineLevel="1" x14ac:dyDescent="0.3">
      <c r="A14" s="134" t="s">
        <v>200</v>
      </c>
      <c r="B14" s="134" t="s">
        <v>201</v>
      </c>
      <c r="C14" s="134" t="s">
        <v>119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4">
        <v>0</v>
      </c>
      <c r="L14" s="135">
        <v>0</v>
      </c>
      <c r="M14" s="135">
        <v>0</v>
      </c>
      <c r="N14" s="135">
        <v>13</v>
      </c>
      <c r="O14" s="135">
        <v>13</v>
      </c>
      <c r="P14" s="135">
        <v>13</v>
      </c>
      <c r="Q14" s="116">
        <f t="shared" si="0"/>
        <v>0</v>
      </c>
      <c r="R14" s="116">
        <f t="shared" si="0"/>
        <v>0</v>
      </c>
      <c r="S14" s="116">
        <f t="shared" si="1"/>
        <v>0</v>
      </c>
      <c r="T14" s="126"/>
      <c r="U14" s="126"/>
    </row>
    <row r="15" spans="1:21" outlineLevel="1" x14ac:dyDescent="0.3">
      <c r="A15" s="218" t="s">
        <v>202</v>
      </c>
      <c r="B15" s="218" t="s">
        <v>203</v>
      </c>
      <c r="C15" s="218" t="s">
        <v>108</v>
      </c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8">
        <v>0</v>
      </c>
      <c r="L15" s="219">
        <v>0</v>
      </c>
      <c r="M15" s="219">
        <v>0</v>
      </c>
      <c r="N15" s="219">
        <v>13</v>
      </c>
      <c r="O15" s="219">
        <v>13</v>
      </c>
      <c r="P15" s="135">
        <v>13</v>
      </c>
      <c r="Q15" s="116">
        <f t="shared" si="0"/>
        <v>0</v>
      </c>
      <c r="R15" s="116">
        <f t="shared" si="0"/>
        <v>0</v>
      </c>
      <c r="S15" s="116">
        <f t="shared" si="1"/>
        <v>0</v>
      </c>
      <c r="T15" s="126"/>
      <c r="U15" s="126"/>
    </row>
    <row r="16" spans="1:21" outlineLevel="1" x14ac:dyDescent="0.3">
      <c r="A16" s="134" t="s">
        <v>204</v>
      </c>
      <c r="B16" s="134" t="s">
        <v>205</v>
      </c>
      <c r="C16" s="134" t="s">
        <v>119</v>
      </c>
      <c r="D16" s="135">
        <v>0</v>
      </c>
      <c r="E16" s="135">
        <v>1</v>
      </c>
      <c r="F16" s="135">
        <v>7</v>
      </c>
      <c r="G16" s="135">
        <v>2</v>
      </c>
      <c r="H16" s="135">
        <v>9</v>
      </c>
      <c r="I16" s="135">
        <v>19</v>
      </c>
      <c r="J16" s="135">
        <v>0</v>
      </c>
      <c r="K16" s="134">
        <v>0</v>
      </c>
      <c r="L16" s="135">
        <v>0</v>
      </c>
      <c r="M16" s="135">
        <v>0</v>
      </c>
      <c r="N16" s="135">
        <v>3</v>
      </c>
      <c r="O16" s="135">
        <v>3</v>
      </c>
      <c r="P16" s="135">
        <v>22</v>
      </c>
      <c r="Q16" s="116">
        <f t="shared" si="0"/>
        <v>1</v>
      </c>
      <c r="R16" s="116">
        <f t="shared" si="0"/>
        <v>7</v>
      </c>
      <c r="S16" s="116">
        <f t="shared" si="1"/>
        <v>8</v>
      </c>
      <c r="T16" s="126">
        <v>1</v>
      </c>
      <c r="U16" s="126">
        <v>1</v>
      </c>
    </row>
    <row r="17" spans="1:21" outlineLevel="1" x14ac:dyDescent="0.3">
      <c r="A17" s="218" t="s">
        <v>206</v>
      </c>
      <c r="B17" s="218" t="s">
        <v>207</v>
      </c>
      <c r="C17" s="218" t="s">
        <v>108</v>
      </c>
      <c r="D17" s="219">
        <v>0</v>
      </c>
      <c r="E17" s="219">
        <v>1</v>
      </c>
      <c r="F17" s="219">
        <v>7</v>
      </c>
      <c r="G17" s="219">
        <v>2</v>
      </c>
      <c r="H17" s="219">
        <v>9</v>
      </c>
      <c r="I17" s="219">
        <v>19</v>
      </c>
      <c r="J17" s="219">
        <v>0</v>
      </c>
      <c r="K17" s="218">
        <v>0</v>
      </c>
      <c r="L17" s="219">
        <v>0</v>
      </c>
      <c r="M17" s="219">
        <v>0</v>
      </c>
      <c r="N17" s="219">
        <v>3</v>
      </c>
      <c r="O17" s="219">
        <v>3</v>
      </c>
      <c r="P17" s="135">
        <v>22</v>
      </c>
      <c r="Q17" s="116">
        <f t="shared" si="0"/>
        <v>1</v>
      </c>
      <c r="R17" s="116">
        <f t="shared" si="0"/>
        <v>7</v>
      </c>
      <c r="S17" s="116">
        <f t="shared" si="1"/>
        <v>8</v>
      </c>
      <c r="T17" s="126"/>
      <c r="U17" s="126"/>
    </row>
    <row r="18" spans="1:21" outlineLevel="1" x14ac:dyDescent="0.3">
      <c r="A18" s="134" t="s">
        <v>208</v>
      </c>
      <c r="B18" s="134" t="s">
        <v>209</v>
      </c>
      <c r="C18" s="134" t="s">
        <v>119</v>
      </c>
      <c r="D18" s="135">
        <v>0</v>
      </c>
      <c r="E18" s="135">
        <v>0</v>
      </c>
      <c r="F18" s="135">
        <v>0</v>
      </c>
      <c r="G18" s="135">
        <v>1</v>
      </c>
      <c r="H18" s="135">
        <v>2</v>
      </c>
      <c r="I18" s="135">
        <v>3</v>
      </c>
      <c r="J18" s="135">
        <v>0</v>
      </c>
      <c r="K18" s="134">
        <v>0</v>
      </c>
      <c r="L18" s="135">
        <v>1</v>
      </c>
      <c r="M18" s="135">
        <v>0</v>
      </c>
      <c r="N18" s="135">
        <v>27</v>
      </c>
      <c r="O18" s="135">
        <v>28</v>
      </c>
      <c r="P18" s="135">
        <v>31</v>
      </c>
      <c r="Q18" s="116">
        <f t="shared" si="0"/>
        <v>0</v>
      </c>
      <c r="R18" s="116">
        <f t="shared" si="0"/>
        <v>1</v>
      </c>
      <c r="S18" s="116">
        <f t="shared" si="1"/>
        <v>1</v>
      </c>
      <c r="T18" s="126">
        <v>1</v>
      </c>
      <c r="U18" s="126">
        <v>1</v>
      </c>
    </row>
    <row r="19" spans="1:21" outlineLevel="1" x14ac:dyDescent="0.3">
      <c r="A19" s="218" t="s">
        <v>210</v>
      </c>
      <c r="B19" s="218" t="s">
        <v>211</v>
      </c>
      <c r="C19" s="218" t="s">
        <v>108</v>
      </c>
      <c r="D19" s="219">
        <v>0</v>
      </c>
      <c r="E19" s="219">
        <v>0</v>
      </c>
      <c r="F19" s="219">
        <v>0</v>
      </c>
      <c r="G19" s="219">
        <v>1</v>
      </c>
      <c r="H19" s="219">
        <v>2</v>
      </c>
      <c r="I19" s="219">
        <v>3</v>
      </c>
      <c r="J19" s="219">
        <v>0</v>
      </c>
      <c r="K19" s="218">
        <v>0</v>
      </c>
      <c r="L19" s="219">
        <v>1</v>
      </c>
      <c r="M19" s="219">
        <v>0</v>
      </c>
      <c r="N19" s="219">
        <v>27</v>
      </c>
      <c r="O19" s="219">
        <v>28</v>
      </c>
      <c r="P19" s="135">
        <v>31</v>
      </c>
      <c r="Q19" s="116">
        <f t="shared" si="0"/>
        <v>0</v>
      </c>
      <c r="R19" s="116">
        <f t="shared" si="0"/>
        <v>1</v>
      </c>
      <c r="S19" s="116">
        <f t="shared" si="1"/>
        <v>1</v>
      </c>
      <c r="T19" s="126"/>
      <c r="U19" s="126"/>
    </row>
    <row r="20" spans="1:21" outlineLevel="1" x14ac:dyDescent="0.3">
      <c r="A20" s="134" t="s">
        <v>212</v>
      </c>
      <c r="B20" s="134" t="s">
        <v>213</v>
      </c>
      <c r="C20" s="134" t="s">
        <v>119</v>
      </c>
      <c r="D20" s="135">
        <v>0</v>
      </c>
      <c r="E20" s="135">
        <v>0</v>
      </c>
      <c r="F20" s="135">
        <v>0</v>
      </c>
      <c r="G20" s="135">
        <v>0</v>
      </c>
      <c r="H20" s="135">
        <v>17</v>
      </c>
      <c r="I20" s="135">
        <v>17</v>
      </c>
      <c r="J20" s="135">
        <v>0</v>
      </c>
      <c r="K20" s="134">
        <v>0</v>
      </c>
      <c r="L20" s="135">
        <v>4</v>
      </c>
      <c r="M20" s="135">
        <v>12</v>
      </c>
      <c r="N20" s="135">
        <v>271</v>
      </c>
      <c r="O20" s="135">
        <v>287</v>
      </c>
      <c r="P20" s="135">
        <v>304</v>
      </c>
      <c r="Q20" s="116">
        <f t="shared" si="0"/>
        <v>0</v>
      </c>
      <c r="R20" s="116">
        <f t="shared" si="0"/>
        <v>4</v>
      </c>
      <c r="S20" s="116">
        <f t="shared" si="1"/>
        <v>4</v>
      </c>
      <c r="T20" s="126">
        <v>1</v>
      </c>
      <c r="U20" s="126">
        <v>1</v>
      </c>
    </row>
    <row r="21" spans="1:21" outlineLevel="1" x14ac:dyDescent="0.3">
      <c r="A21" s="218" t="s">
        <v>210</v>
      </c>
      <c r="B21" s="218" t="s">
        <v>211</v>
      </c>
      <c r="C21" s="218" t="s">
        <v>108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219">
        <v>0</v>
      </c>
      <c r="J21" s="219">
        <v>0</v>
      </c>
      <c r="K21" s="218">
        <v>0</v>
      </c>
      <c r="L21" s="219">
        <v>0</v>
      </c>
      <c r="M21" s="219">
        <v>0</v>
      </c>
      <c r="N21" s="219">
        <v>2</v>
      </c>
      <c r="O21" s="219">
        <v>2</v>
      </c>
      <c r="P21" s="135">
        <v>2</v>
      </c>
      <c r="Q21" s="116">
        <f t="shared" si="0"/>
        <v>0</v>
      </c>
      <c r="R21" s="116">
        <f t="shared" si="0"/>
        <v>0</v>
      </c>
      <c r="S21" s="116">
        <f t="shared" si="1"/>
        <v>0</v>
      </c>
      <c r="T21" s="126"/>
      <c r="U21" s="126"/>
    </row>
    <row r="22" spans="1:21" outlineLevel="1" x14ac:dyDescent="0.3">
      <c r="A22" s="218" t="s">
        <v>214</v>
      </c>
      <c r="B22" s="218" t="s">
        <v>215</v>
      </c>
      <c r="C22" s="218" t="s">
        <v>108</v>
      </c>
      <c r="D22" s="219">
        <v>0</v>
      </c>
      <c r="E22" s="219">
        <v>0</v>
      </c>
      <c r="F22" s="219">
        <v>0</v>
      </c>
      <c r="G22" s="219">
        <v>0</v>
      </c>
      <c r="H22" s="219">
        <v>17</v>
      </c>
      <c r="I22" s="219">
        <v>17</v>
      </c>
      <c r="J22" s="219">
        <v>0</v>
      </c>
      <c r="K22" s="218">
        <v>0</v>
      </c>
      <c r="L22" s="219">
        <v>4</v>
      </c>
      <c r="M22" s="219">
        <v>12</v>
      </c>
      <c r="N22" s="219">
        <v>269</v>
      </c>
      <c r="O22" s="219">
        <v>285</v>
      </c>
      <c r="P22" s="135">
        <v>302</v>
      </c>
      <c r="Q22" s="116">
        <f t="shared" si="0"/>
        <v>0</v>
      </c>
      <c r="R22" s="116">
        <f t="shared" si="0"/>
        <v>4</v>
      </c>
      <c r="S22" s="116">
        <f t="shared" si="1"/>
        <v>4</v>
      </c>
      <c r="T22" s="126"/>
      <c r="U22" s="126"/>
    </row>
    <row r="23" spans="1:21" outlineLevel="1" x14ac:dyDescent="0.3">
      <c r="A23" s="134" t="s">
        <v>216</v>
      </c>
      <c r="B23" s="134" t="s">
        <v>217</v>
      </c>
      <c r="C23" s="134" t="s">
        <v>119</v>
      </c>
      <c r="D23" s="135">
        <v>2</v>
      </c>
      <c r="E23" s="135">
        <v>4</v>
      </c>
      <c r="F23" s="135">
        <v>6</v>
      </c>
      <c r="G23" s="135">
        <v>0</v>
      </c>
      <c r="H23" s="135">
        <v>4</v>
      </c>
      <c r="I23" s="135">
        <v>16</v>
      </c>
      <c r="J23" s="135">
        <v>1</v>
      </c>
      <c r="K23" s="134">
        <v>5</v>
      </c>
      <c r="L23" s="135">
        <v>1</v>
      </c>
      <c r="M23" s="135">
        <v>0</v>
      </c>
      <c r="N23" s="135">
        <v>4</v>
      </c>
      <c r="O23" s="135">
        <v>11</v>
      </c>
      <c r="P23" s="135">
        <v>27</v>
      </c>
      <c r="Q23" s="116">
        <f t="shared" si="0"/>
        <v>9</v>
      </c>
      <c r="R23" s="116">
        <f t="shared" si="0"/>
        <v>7</v>
      </c>
      <c r="S23" s="116">
        <f t="shared" si="1"/>
        <v>16</v>
      </c>
      <c r="T23" s="126">
        <v>1</v>
      </c>
      <c r="U23" s="126">
        <v>1</v>
      </c>
    </row>
    <row r="24" spans="1:21" outlineLevel="1" x14ac:dyDescent="0.3">
      <c r="A24" s="218" t="s">
        <v>202</v>
      </c>
      <c r="B24" s="218" t="s">
        <v>203</v>
      </c>
      <c r="C24" s="218" t="s">
        <v>108</v>
      </c>
      <c r="D24" s="219">
        <v>2</v>
      </c>
      <c r="E24" s="219">
        <v>4</v>
      </c>
      <c r="F24" s="219">
        <v>6</v>
      </c>
      <c r="G24" s="219">
        <v>0</v>
      </c>
      <c r="H24" s="219">
        <v>4</v>
      </c>
      <c r="I24" s="219">
        <v>16</v>
      </c>
      <c r="J24" s="219">
        <v>1</v>
      </c>
      <c r="K24" s="218">
        <v>5</v>
      </c>
      <c r="L24" s="219">
        <v>1</v>
      </c>
      <c r="M24" s="219">
        <v>0</v>
      </c>
      <c r="N24" s="219">
        <v>4</v>
      </c>
      <c r="O24" s="219">
        <v>11</v>
      </c>
      <c r="P24" s="135">
        <v>27</v>
      </c>
      <c r="Q24" s="116">
        <f t="shared" si="0"/>
        <v>9</v>
      </c>
      <c r="R24" s="116">
        <f t="shared" si="0"/>
        <v>7</v>
      </c>
      <c r="S24" s="116">
        <f t="shared" si="1"/>
        <v>16</v>
      </c>
      <c r="T24" s="126"/>
      <c r="U24" s="126"/>
    </row>
    <row r="25" spans="1:21" outlineLevel="1" x14ac:dyDescent="0.3">
      <c r="A25" s="134" t="s">
        <v>218</v>
      </c>
      <c r="B25" s="134" t="s">
        <v>219</v>
      </c>
      <c r="C25" s="134" t="s">
        <v>119</v>
      </c>
      <c r="D25" s="135">
        <v>0</v>
      </c>
      <c r="E25" s="135">
        <v>1</v>
      </c>
      <c r="F25" s="135">
        <v>1</v>
      </c>
      <c r="G25" s="135">
        <v>2</v>
      </c>
      <c r="H25" s="135">
        <v>4</v>
      </c>
      <c r="I25" s="135">
        <v>8</v>
      </c>
      <c r="J25" s="135">
        <v>0</v>
      </c>
      <c r="K25" s="134">
        <v>1</v>
      </c>
      <c r="L25" s="135">
        <v>19</v>
      </c>
      <c r="M25" s="135">
        <v>16</v>
      </c>
      <c r="N25" s="135">
        <v>13</v>
      </c>
      <c r="O25" s="135">
        <v>49</v>
      </c>
      <c r="P25" s="135">
        <v>57</v>
      </c>
      <c r="Q25" s="116">
        <f t="shared" si="0"/>
        <v>2</v>
      </c>
      <c r="R25" s="116">
        <f t="shared" si="0"/>
        <v>20</v>
      </c>
      <c r="S25" s="116">
        <f t="shared" si="1"/>
        <v>22</v>
      </c>
      <c r="T25" s="126">
        <v>1</v>
      </c>
      <c r="U25" s="126">
        <v>1</v>
      </c>
    </row>
    <row r="26" spans="1:21" outlineLevel="1" x14ac:dyDescent="0.3">
      <c r="A26" s="218" t="s">
        <v>220</v>
      </c>
      <c r="B26" s="218" t="s">
        <v>221</v>
      </c>
      <c r="C26" s="218" t="s">
        <v>108</v>
      </c>
      <c r="D26" s="219">
        <v>0</v>
      </c>
      <c r="E26" s="219">
        <v>0</v>
      </c>
      <c r="F26" s="219">
        <v>0</v>
      </c>
      <c r="G26" s="219">
        <v>1</v>
      </c>
      <c r="H26" s="219">
        <v>2</v>
      </c>
      <c r="I26" s="219">
        <v>3</v>
      </c>
      <c r="J26" s="219">
        <v>0</v>
      </c>
      <c r="K26" s="218">
        <v>0</v>
      </c>
      <c r="L26" s="219">
        <v>2</v>
      </c>
      <c r="M26" s="219">
        <v>11</v>
      </c>
      <c r="N26" s="219">
        <v>5</v>
      </c>
      <c r="O26" s="219">
        <v>18</v>
      </c>
      <c r="P26" s="135">
        <v>21</v>
      </c>
      <c r="Q26" s="116">
        <f t="shared" si="0"/>
        <v>0</v>
      </c>
      <c r="R26" s="116">
        <f t="shared" si="0"/>
        <v>2</v>
      </c>
      <c r="S26" s="116">
        <f t="shared" si="1"/>
        <v>2</v>
      </c>
      <c r="T26" s="126"/>
      <c r="U26" s="126"/>
    </row>
    <row r="27" spans="1:21" outlineLevel="1" x14ac:dyDescent="0.3">
      <c r="A27" s="218" t="s">
        <v>222</v>
      </c>
      <c r="B27" s="218" t="s">
        <v>223</v>
      </c>
      <c r="C27" s="218" t="s">
        <v>108</v>
      </c>
      <c r="D27" s="219">
        <v>0</v>
      </c>
      <c r="E27" s="219">
        <v>1</v>
      </c>
      <c r="F27" s="219">
        <v>1</v>
      </c>
      <c r="G27" s="219">
        <v>1</v>
      </c>
      <c r="H27" s="219">
        <v>2</v>
      </c>
      <c r="I27" s="219">
        <v>5</v>
      </c>
      <c r="J27" s="219">
        <v>0</v>
      </c>
      <c r="K27" s="218">
        <v>1</v>
      </c>
      <c r="L27" s="219">
        <v>17</v>
      </c>
      <c r="M27" s="219">
        <v>5</v>
      </c>
      <c r="N27" s="219">
        <v>8</v>
      </c>
      <c r="O27" s="219">
        <v>31</v>
      </c>
      <c r="P27" s="135">
        <v>36</v>
      </c>
      <c r="Q27" s="116">
        <f t="shared" si="0"/>
        <v>2</v>
      </c>
      <c r="R27" s="116">
        <f t="shared" si="0"/>
        <v>18</v>
      </c>
      <c r="S27" s="116">
        <f t="shared" si="1"/>
        <v>20</v>
      </c>
      <c r="T27" s="126"/>
      <c r="U27" s="126"/>
    </row>
    <row r="28" spans="1:21" outlineLevel="1" x14ac:dyDescent="0.3">
      <c r="A28" s="134" t="s">
        <v>224</v>
      </c>
      <c r="B28" s="134" t="s">
        <v>225</v>
      </c>
      <c r="C28" s="134" t="s">
        <v>119</v>
      </c>
      <c r="D28" s="135">
        <v>0</v>
      </c>
      <c r="E28" s="135">
        <v>58</v>
      </c>
      <c r="F28" s="135">
        <v>21</v>
      </c>
      <c r="G28" s="135">
        <v>0</v>
      </c>
      <c r="H28" s="135">
        <v>0</v>
      </c>
      <c r="I28" s="135">
        <v>79</v>
      </c>
      <c r="J28" s="135">
        <v>0</v>
      </c>
      <c r="K28" s="134">
        <v>130</v>
      </c>
      <c r="L28" s="135">
        <v>98</v>
      </c>
      <c r="M28" s="135">
        <v>52</v>
      </c>
      <c r="N28" s="135">
        <v>47</v>
      </c>
      <c r="O28" s="135">
        <v>327</v>
      </c>
      <c r="P28" s="135">
        <v>406</v>
      </c>
      <c r="Q28" s="116">
        <f t="shared" si="0"/>
        <v>188</v>
      </c>
      <c r="R28" s="116">
        <f t="shared" si="0"/>
        <v>119</v>
      </c>
      <c r="S28" s="116">
        <f t="shared" si="1"/>
        <v>307</v>
      </c>
      <c r="T28" s="126">
        <v>1</v>
      </c>
      <c r="U28" s="126">
        <v>2</v>
      </c>
    </row>
    <row r="29" spans="1:21" outlineLevel="1" x14ac:dyDescent="0.3">
      <c r="A29" s="218" t="s">
        <v>192</v>
      </c>
      <c r="B29" s="218" t="s">
        <v>193</v>
      </c>
      <c r="C29" s="218" t="s">
        <v>108</v>
      </c>
      <c r="D29" s="219">
        <v>0</v>
      </c>
      <c r="E29" s="219">
        <v>58</v>
      </c>
      <c r="F29" s="219">
        <v>21</v>
      </c>
      <c r="G29" s="219">
        <v>0</v>
      </c>
      <c r="H29" s="219">
        <v>0</v>
      </c>
      <c r="I29" s="219">
        <v>79</v>
      </c>
      <c r="J29" s="219">
        <v>0</v>
      </c>
      <c r="K29" s="218">
        <v>130</v>
      </c>
      <c r="L29" s="219">
        <v>98</v>
      </c>
      <c r="M29" s="219">
        <v>52</v>
      </c>
      <c r="N29" s="219">
        <v>47</v>
      </c>
      <c r="O29" s="219">
        <v>327</v>
      </c>
      <c r="P29" s="135">
        <v>406</v>
      </c>
      <c r="Q29" s="116">
        <f t="shared" si="0"/>
        <v>188</v>
      </c>
      <c r="R29" s="116">
        <f t="shared" si="0"/>
        <v>119</v>
      </c>
      <c r="S29" s="116">
        <f t="shared" si="1"/>
        <v>307</v>
      </c>
      <c r="T29" s="126"/>
      <c r="U29" s="126"/>
    </row>
    <row r="30" spans="1:21" outlineLevel="1" x14ac:dyDescent="0.3">
      <c r="A30" s="134" t="s">
        <v>226</v>
      </c>
      <c r="B30" s="134" t="s">
        <v>227</v>
      </c>
      <c r="C30" s="134" t="s">
        <v>119</v>
      </c>
      <c r="D30" s="135">
        <v>0</v>
      </c>
      <c r="E30" s="135">
        <v>66</v>
      </c>
      <c r="F30" s="135">
        <v>58</v>
      </c>
      <c r="G30" s="135">
        <v>5</v>
      </c>
      <c r="H30" s="135">
        <v>18</v>
      </c>
      <c r="I30" s="135">
        <v>147</v>
      </c>
      <c r="J30" s="135">
        <v>0</v>
      </c>
      <c r="K30" s="134">
        <v>39</v>
      </c>
      <c r="L30" s="135">
        <v>24</v>
      </c>
      <c r="M30" s="135">
        <v>4</v>
      </c>
      <c r="N30" s="135">
        <v>20</v>
      </c>
      <c r="O30" s="135">
        <v>87</v>
      </c>
      <c r="P30" s="135">
        <v>234</v>
      </c>
      <c r="Q30" s="116">
        <f t="shared" si="0"/>
        <v>105</v>
      </c>
      <c r="R30" s="116">
        <f t="shared" si="0"/>
        <v>82</v>
      </c>
      <c r="S30" s="116">
        <f t="shared" si="1"/>
        <v>187</v>
      </c>
      <c r="T30" s="126">
        <v>1</v>
      </c>
      <c r="U30" s="126"/>
    </row>
    <row r="31" spans="1:21" outlineLevel="1" x14ac:dyDescent="0.3">
      <c r="A31" s="218" t="s">
        <v>228</v>
      </c>
      <c r="B31" s="218" t="s">
        <v>229</v>
      </c>
      <c r="C31" s="218" t="s">
        <v>108</v>
      </c>
      <c r="D31" s="219">
        <v>0</v>
      </c>
      <c r="E31" s="219">
        <v>0</v>
      </c>
      <c r="F31" s="219">
        <v>8</v>
      </c>
      <c r="G31" s="219">
        <v>0</v>
      </c>
      <c r="H31" s="219">
        <v>0</v>
      </c>
      <c r="I31" s="219">
        <v>8</v>
      </c>
      <c r="J31" s="219">
        <v>0</v>
      </c>
      <c r="K31" s="218">
        <v>8</v>
      </c>
      <c r="L31" s="219">
        <v>0</v>
      </c>
      <c r="M31" s="219">
        <v>0</v>
      </c>
      <c r="N31" s="219">
        <v>0</v>
      </c>
      <c r="O31" s="219">
        <v>8</v>
      </c>
      <c r="P31" s="135">
        <v>16</v>
      </c>
      <c r="Q31" s="116">
        <f t="shared" si="0"/>
        <v>8</v>
      </c>
      <c r="R31" s="116">
        <f t="shared" si="0"/>
        <v>8</v>
      </c>
      <c r="S31" s="116">
        <f t="shared" si="1"/>
        <v>16</v>
      </c>
      <c r="T31" s="126"/>
      <c r="U31" s="126"/>
    </row>
    <row r="32" spans="1:21" outlineLevel="1" x14ac:dyDescent="0.3">
      <c r="A32" s="218" t="s">
        <v>230</v>
      </c>
      <c r="B32" s="218" t="s">
        <v>231</v>
      </c>
      <c r="C32" s="218" t="s">
        <v>108</v>
      </c>
      <c r="D32" s="219">
        <v>0</v>
      </c>
      <c r="E32" s="219">
        <v>66</v>
      </c>
      <c r="F32" s="219">
        <v>50</v>
      </c>
      <c r="G32" s="219">
        <v>5</v>
      </c>
      <c r="H32" s="219">
        <v>18</v>
      </c>
      <c r="I32" s="219">
        <v>139</v>
      </c>
      <c r="J32" s="219">
        <v>0</v>
      </c>
      <c r="K32" s="218">
        <v>31</v>
      </c>
      <c r="L32" s="219">
        <v>24</v>
      </c>
      <c r="M32" s="219">
        <v>4</v>
      </c>
      <c r="N32" s="219">
        <v>20</v>
      </c>
      <c r="O32" s="219">
        <v>79</v>
      </c>
      <c r="P32" s="135">
        <v>218</v>
      </c>
      <c r="Q32" s="116">
        <f t="shared" si="0"/>
        <v>97</v>
      </c>
      <c r="R32" s="116">
        <f t="shared" si="0"/>
        <v>74</v>
      </c>
      <c r="S32" s="116">
        <f t="shared" si="1"/>
        <v>171</v>
      </c>
      <c r="T32" s="126"/>
      <c r="U32" s="126"/>
    </row>
    <row r="33" spans="1:21" outlineLevel="1" x14ac:dyDescent="0.3">
      <c r="A33" s="134" t="s">
        <v>232</v>
      </c>
      <c r="B33" s="134" t="s">
        <v>233</v>
      </c>
      <c r="C33" s="134" t="s">
        <v>119</v>
      </c>
      <c r="D33" s="135">
        <v>4</v>
      </c>
      <c r="E33" s="135">
        <v>21</v>
      </c>
      <c r="F33" s="135">
        <v>0</v>
      </c>
      <c r="G33" s="135">
        <v>0</v>
      </c>
      <c r="H33" s="135">
        <v>3</v>
      </c>
      <c r="I33" s="135">
        <v>28</v>
      </c>
      <c r="J33" s="135">
        <v>7</v>
      </c>
      <c r="K33" s="134">
        <v>47</v>
      </c>
      <c r="L33" s="135">
        <v>5</v>
      </c>
      <c r="M33" s="135">
        <v>15</v>
      </c>
      <c r="N33" s="135">
        <v>20</v>
      </c>
      <c r="O33" s="135">
        <v>94</v>
      </c>
      <c r="P33" s="135">
        <v>122</v>
      </c>
      <c r="Q33" s="116">
        <f t="shared" si="0"/>
        <v>68</v>
      </c>
      <c r="R33" s="116">
        <f t="shared" si="0"/>
        <v>5</v>
      </c>
      <c r="S33" s="116">
        <f t="shared" si="1"/>
        <v>73</v>
      </c>
      <c r="T33" s="126">
        <v>1</v>
      </c>
      <c r="U33" s="126">
        <v>2</v>
      </c>
    </row>
    <row r="34" spans="1:21" outlineLevel="1" x14ac:dyDescent="0.3">
      <c r="A34" s="218" t="s">
        <v>192</v>
      </c>
      <c r="B34" s="218" t="s">
        <v>193</v>
      </c>
      <c r="C34" s="218" t="s">
        <v>108</v>
      </c>
      <c r="D34" s="219">
        <v>4</v>
      </c>
      <c r="E34" s="219">
        <v>21</v>
      </c>
      <c r="F34" s="219">
        <v>0</v>
      </c>
      <c r="G34" s="219">
        <v>0</v>
      </c>
      <c r="H34" s="219">
        <v>3</v>
      </c>
      <c r="I34" s="219">
        <v>28</v>
      </c>
      <c r="J34" s="219">
        <v>7</v>
      </c>
      <c r="K34" s="218">
        <v>47</v>
      </c>
      <c r="L34" s="219">
        <v>5</v>
      </c>
      <c r="M34" s="219">
        <v>15</v>
      </c>
      <c r="N34" s="219">
        <v>20</v>
      </c>
      <c r="O34" s="219">
        <v>94</v>
      </c>
      <c r="P34" s="135">
        <v>122</v>
      </c>
      <c r="Q34" s="116">
        <f t="shared" si="0"/>
        <v>68</v>
      </c>
      <c r="R34" s="116">
        <f t="shared" si="0"/>
        <v>5</v>
      </c>
      <c r="S34" s="116">
        <f t="shared" si="1"/>
        <v>73</v>
      </c>
      <c r="T34" s="126"/>
      <c r="U34" s="126"/>
    </row>
    <row r="35" spans="1:21" outlineLevel="1" x14ac:dyDescent="0.3">
      <c r="A35" s="134" t="s">
        <v>234</v>
      </c>
      <c r="B35" s="134" t="s">
        <v>235</v>
      </c>
      <c r="C35" s="134" t="s">
        <v>119</v>
      </c>
      <c r="D35" s="135">
        <v>0</v>
      </c>
      <c r="E35" s="135">
        <v>0</v>
      </c>
      <c r="F35" s="135">
        <v>4</v>
      </c>
      <c r="G35" s="135">
        <v>10</v>
      </c>
      <c r="H35" s="135">
        <v>17</v>
      </c>
      <c r="I35" s="135">
        <v>31</v>
      </c>
      <c r="J35" s="135">
        <v>0</v>
      </c>
      <c r="K35" s="134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31</v>
      </c>
      <c r="Q35" s="116">
        <f t="shared" si="0"/>
        <v>0</v>
      </c>
      <c r="R35" s="116">
        <f t="shared" si="0"/>
        <v>4</v>
      </c>
      <c r="S35" s="116">
        <f t="shared" si="1"/>
        <v>4</v>
      </c>
      <c r="T35" s="126">
        <v>1</v>
      </c>
      <c r="U35" s="126"/>
    </row>
    <row r="36" spans="1:21" outlineLevel="1" x14ac:dyDescent="0.3">
      <c r="A36" s="218" t="s">
        <v>230</v>
      </c>
      <c r="B36" s="218" t="s">
        <v>231</v>
      </c>
      <c r="C36" s="218" t="s">
        <v>108</v>
      </c>
      <c r="D36" s="219">
        <v>0</v>
      </c>
      <c r="E36" s="219">
        <v>0</v>
      </c>
      <c r="F36" s="219">
        <v>4</v>
      </c>
      <c r="G36" s="219">
        <v>10</v>
      </c>
      <c r="H36" s="219">
        <v>17</v>
      </c>
      <c r="I36" s="219">
        <v>31</v>
      </c>
      <c r="J36" s="219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135">
        <v>31</v>
      </c>
      <c r="Q36" s="116">
        <f t="shared" si="0"/>
        <v>0</v>
      </c>
      <c r="R36" s="116">
        <f t="shared" si="0"/>
        <v>4</v>
      </c>
      <c r="S36" s="116">
        <f t="shared" si="1"/>
        <v>4</v>
      </c>
      <c r="T36" s="126"/>
      <c r="U36" s="126"/>
    </row>
    <row r="37" spans="1:21" outlineLevel="1" x14ac:dyDescent="0.3">
      <c r="A37" s="134" t="s">
        <v>236</v>
      </c>
      <c r="B37" s="134" t="s">
        <v>237</v>
      </c>
      <c r="C37" s="134" t="s">
        <v>119</v>
      </c>
      <c r="D37" s="135">
        <v>0</v>
      </c>
      <c r="E37" s="135">
        <v>1</v>
      </c>
      <c r="F37" s="135">
        <v>7</v>
      </c>
      <c r="G37" s="135">
        <v>7</v>
      </c>
      <c r="H37" s="135">
        <v>40</v>
      </c>
      <c r="I37" s="135">
        <v>55</v>
      </c>
      <c r="J37" s="135">
        <v>0</v>
      </c>
      <c r="K37" s="134">
        <v>4</v>
      </c>
      <c r="L37" s="135">
        <v>0</v>
      </c>
      <c r="M37" s="135">
        <v>13</v>
      </c>
      <c r="N37" s="135">
        <v>52</v>
      </c>
      <c r="O37" s="135">
        <v>69</v>
      </c>
      <c r="P37" s="135">
        <v>124</v>
      </c>
      <c r="Q37" s="116">
        <f t="shared" si="0"/>
        <v>5</v>
      </c>
      <c r="R37" s="116">
        <f t="shared" si="0"/>
        <v>7</v>
      </c>
      <c r="S37" s="116">
        <f t="shared" si="1"/>
        <v>12</v>
      </c>
      <c r="T37" s="126">
        <v>1</v>
      </c>
      <c r="U37" s="126">
        <v>1</v>
      </c>
    </row>
    <row r="38" spans="1:21" outlineLevel="1" x14ac:dyDescent="0.3">
      <c r="A38" s="218" t="s">
        <v>238</v>
      </c>
      <c r="B38" s="218" t="s">
        <v>239</v>
      </c>
      <c r="C38" s="218" t="s">
        <v>108</v>
      </c>
      <c r="D38" s="219">
        <v>0</v>
      </c>
      <c r="E38" s="219">
        <v>1</v>
      </c>
      <c r="F38" s="219">
        <v>7</v>
      </c>
      <c r="G38" s="219">
        <v>7</v>
      </c>
      <c r="H38" s="219">
        <v>40</v>
      </c>
      <c r="I38" s="219">
        <v>55</v>
      </c>
      <c r="J38" s="219">
        <v>0</v>
      </c>
      <c r="K38" s="218">
        <v>4</v>
      </c>
      <c r="L38" s="219">
        <v>0</v>
      </c>
      <c r="M38" s="219">
        <v>13</v>
      </c>
      <c r="N38" s="219">
        <v>52</v>
      </c>
      <c r="O38" s="219">
        <v>69</v>
      </c>
      <c r="P38" s="135">
        <v>124</v>
      </c>
      <c r="Q38" s="116">
        <f t="shared" si="0"/>
        <v>5</v>
      </c>
      <c r="R38" s="116">
        <f t="shared" si="0"/>
        <v>7</v>
      </c>
      <c r="S38" s="116">
        <f t="shared" si="1"/>
        <v>12</v>
      </c>
      <c r="T38" s="126"/>
      <c r="U38" s="126"/>
    </row>
    <row r="39" spans="1:21" outlineLevel="1" x14ac:dyDescent="0.3">
      <c r="A39" s="134" t="s">
        <v>240</v>
      </c>
      <c r="B39" s="134" t="s">
        <v>241</v>
      </c>
      <c r="C39" s="134" t="s">
        <v>119</v>
      </c>
      <c r="D39" s="135">
        <v>0</v>
      </c>
      <c r="E39" s="135">
        <v>6</v>
      </c>
      <c r="F39" s="135">
        <v>5</v>
      </c>
      <c r="G39" s="135">
        <v>0</v>
      </c>
      <c r="H39" s="135">
        <v>5</v>
      </c>
      <c r="I39" s="135">
        <v>16</v>
      </c>
      <c r="J39" s="135">
        <v>0</v>
      </c>
      <c r="K39" s="134">
        <v>10</v>
      </c>
      <c r="L39" s="135">
        <v>8</v>
      </c>
      <c r="M39" s="135">
        <v>0</v>
      </c>
      <c r="N39" s="135">
        <v>10</v>
      </c>
      <c r="O39" s="135">
        <v>28</v>
      </c>
      <c r="P39" s="135">
        <v>44</v>
      </c>
      <c r="Q39" s="116">
        <f t="shared" si="0"/>
        <v>16</v>
      </c>
      <c r="R39" s="116">
        <f t="shared" si="0"/>
        <v>13</v>
      </c>
      <c r="S39" s="116">
        <f t="shared" si="1"/>
        <v>29</v>
      </c>
      <c r="T39" s="126">
        <v>1</v>
      </c>
      <c r="U39" s="126">
        <v>1</v>
      </c>
    </row>
    <row r="40" spans="1:21" outlineLevel="1" x14ac:dyDescent="0.3">
      <c r="A40" s="218" t="s">
        <v>242</v>
      </c>
      <c r="B40" s="218" t="s">
        <v>243</v>
      </c>
      <c r="C40" s="218" t="s">
        <v>108</v>
      </c>
      <c r="D40" s="219">
        <v>0</v>
      </c>
      <c r="E40" s="219">
        <v>6</v>
      </c>
      <c r="F40" s="219">
        <v>5</v>
      </c>
      <c r="G40" s="219">
        <v>0</v>
      </c>
      <c r="H40" s="219">
        <v>5</v>
      </c>
      <c r="I40" s="219">
        <v>16</v>
      </c>
      <c r="J40" s="219">
        <v>0</v>
      </c>
      <c r="K40" s="218">
        <v>10</v>
      </c>
      <c r="L40" s="219">
        <v>8</v>
      </c>
      <c r="M40" s="219">
        <v>0</v>
      </c>
      <c r="N40" s="219">
        <v>10</v>
      </c>
      <c r="O40" s="219">
        <v>28</v>
      </c>
      <c r="P40" s="135">
        <v>44</v>
      </c>
      <c r="Q40" s="116">
        <f t="shared" si="0"/>
        <v>16</v>
      </c>
      <c r="R40" s="116">
        <f t="shared" si="0"/>
        <v>13</v>
      </c>
      <c r="S40" s="116">
        <f t="shared" si="1"/>
        <v>29</v>
      </c>
      <c r="T40" s="126"/>
      <c r="U40" s="126"/>
    </row>
    <row r="41" spans="1:21" outlineLevel="1" x14ac:dyDescent="0.3">
      <c r="A41" s="134" t="s">
        <v>244</v>
      </c>
      <c r="B41" s="134" t="s">
        <v>245</v>
      </c>
      <c r="C41" s="134" t="s">
        <v>119</v>
      </c>
      <c r="D41" s="135">
        <v>0</v>
      </c>
      <c r="E41" s="135">
        <v>17</v>
      </c>
      <c r="F41" s="135">
        <v>4</v>
      </c>
      <c r="G41" s="135">
        <v>0</v>
      </c>
      <c r="H41" s="135">
        <v>5</v>
      </c>
      <c r="I41" s="135">
        <v>26</v>
      </c>
      <c r="J41" s="135">
        <v>0</v>
      </c>
      <c r="K41" s="134">
        <v>13</v>
      </c>
      <c r="L41" s="135">
        <v>6</v>
      </c>
      <c r="M41" s="135">
        <v>0</v>
      </c>
      <c r="N41" s="135">
        <v>1</v>
      </c>
      <c r="O41" s="135">
        <v>20</v>
      </c>
      <c r="P41" s="135">
        <v>46</v>
      </c>
      <c r="Q41" s="116">
        <f t="shared" si="0"/>
        <v>30</v>
      </c>
      <c r="R41" s="116">
        <f t="shared" si="0"/>
        <v>10</v>
      </c>
      <c r="S41" s="116">
        <f t="shared" si="1"/>
        <v>40</v>
      </c>
      <c r="T41" s="126">
        <v>1</v>
      </c>
      <c r="U41" s="126">
        <v>4</v>
      </c>
    </row>
    <row r="42" spans="1:21" outlineLevel="1" x14ac:dyDescent="0.3">
      <c r="A42" s="218" t="s">
        <v>192</v>
      </c>
      <c r="B42" s="218" t="s">
        <v>193</v>
      </c>
      <c r="C42" s="218" t="s">
        <v>108</v>
      </c>
      <c r="D42" s="219">
        <v>0</v>
      </c>
      <c r="E42" s="219">
        <v>17</v>
      </c>
      <c r="F42" s="219">
        <v>4</v>
      </c>
      <c r="G42" s="219">
        <v>0</v>
      </c>
      <c r="H42" s="219">
        <v>5</v>
      </c>
      <c r="I42" s="219">
        <v>26</v>
      </c>
      <c r="J42" s="219">
        <v>0</v>
      </c>
      <c r="K42" s="218">
        <v>13</v>
      </c>
      <c r="L42" s="219">
        <v>6</v>
      </c>
      <c r="M42" s="219">
        <v>0</v>
      </c>
      <c r="N42" s="219">
        <v>1</v>
      </c>
      <c r="O42" s="219">
        <v>20</v>
      </c>
      <c r="P42" s="135">
        <v>46</v>
      </c>
      <c r="Q42" s="116">
        <f t="shared" si="0"/>
        <v>30</v>
      </c>
      <c r="R42" s="116">
        <f t="shared" si="0"/>
        <v>10</v>
      </c>
      <c r="S42" s="116">
        <f t="shared" si="1"/>
        <v>40</v>
      </c>
      <c r="T42" s="126"/>
      <c r="U42" s="126"/>
    </row>
    <row r="43" spans="1:21" outlineLevel="1" x14ac:dyDescent="0.3">
      <c r="A43" s="134" t="s">
        <v>246</v>
      </c>
      <c r="B43" s="134" t="s">
        <v>247</v>
      </c>
      <c r="C43" s="134" t="s">
        <v>119</v>
      </c>
      <c r="D43" s="135">
        <v>3</v>
      </c>
      <c r="E43" s="135">
        <v>20</v>
      </c>
      <c r="F43" s="135">
        <v>9</v>
      </c>
      <c r="G43" s="135">
        <v>1</v>
      </c>
      <c r="H43" s="135">
        <v>6</v>
      </c>
      <c r="I43" s="135">
        <v>39</v>
      </c>
      <c r="J43" s="135">
        <v>1</v>
      </c>
      <c r="K43" s="134">
        <v>15</v>
      </c>
      <c r="L43" s="135">
        <v>9</v>
      </c>
      <c r="M43" s="135">
        <v>1</v>
      </c>
      <c r="N43" s="135">
        <v>9</v>
      </c>
      <c r="O43" s="135">
        <v>35</v>
      </c>
      <c r="P43" s="135">
        <v>74</v>
      </c>
      <c r="Q43" s="116">
        <f t="shared" si="0"/>
        <v>35</v>
      </c>
      <c r="R43" s="116">
        <f t="shared" si="0"/>
        <v>18</v>
      </c>
      <c r="S43" s="116">
        <f t="shared" si="1"/>
        <v>53</v>
      </c>
      <c r="T43" s="126">
        <v>1</v>
      </c>
      <c r="U43" s="126"/>
    </row>
    <row r="44" spans="1:21" outlineLevel="1" x14ac:dyDescent="0.3">
      <c r="A44" s="218" t="s">
        <v>196</v>
      </c>
      <c r="B44" s="218" t="s">
        <v>197</v>
      </c>
      <c r="C44" s="218" t="s">
        <v>108</v>
      </c>
      <c r="D44" s="219">
        <v>3</v>
      </c>
      <c r="E44" s="219">
        <v>20</v>
      </c>
      <c r="F44" s="219">
        <v>9</v>
      </c>
      <c r="G44" s="219">
        <v>1</v>
      </c>
      <c r="H44" s="219">
        <v>6</v>
      </c>
      <c r="I44" s="219">
        <v>39</v>
      </c>
      <c r="J44" s="219">
        <v>1</v>
      </c>
      <c r="K44" s="218">
        <v>15</v>
      </c>
      <c r="L44" s="219">
        <v>9</v>
      </c>
      <c r="M44" s="219">
        <v>1</v>
      </c>
      <c r="N44" s="219">
        <v>9</v>
      </c>
      <c r="O44" s="219">
        <v>35</v>
      </c>
      <c r="P44" s="135">
        <v>74</v>
      </c>
      <c r="Q44" s="116">
        <f t="shared" si="0"/>
        <v>35</v>
      </c>
      <c r="R44" s="116">
        <f t="shared" si="0"/>
        <v>18</v>
      </c>
      <c r="S44" s="116">
        <f t="shared" si="1"/>
        <v>53</v>
      </c>
      <c r="T44" s="126"/>
      <c r="U44" s="126"/>
    </row>
    <row r="45" spans="1:21" outlineLevel="1" x14ac:dyDescent="0.3">
      <c r="A45" s="134" t="s">
        <v>248</v>
      </c>
      <c r="B45" s="134" t="s">
        <v>249</v>
      </c>
      <c r="C45" s="134" t="s">
        <v>119</v>
      </c>
      <c r="D45" s="135">
        <v>0</v>
      </c>
      <c r="E45" s="135">
        <v>4</v>
      </c>
      <c r="F45" s="135">
        <v>5</v>
      </c>
      <c r="G45" s="135">
        <v>1</v>
      </c>
      <c r="H45" s="135">
        <v>4</v>
      </c>
      <c r="I45" s="135">
        <v>14</v>
      </c>
      <c r="J45" s="135">
        <v>0</v>
      </c>
      <c r="K45" s="134">
        <v>4</v>
      </c>
      <c r="L45" s="135">
        <v>7</v>
      </c>
      <c r="M45" s="135">
        <v>0</v>
      </c>
      <c r="N45" s="135">
        <v>3</v>
      </c>
      <c r="O45" s="135">
        <v>14</v>
      </c>
      <c r="P45" s="135">
        <v>28</v>
      </c>
      <c r="Q45" s="116">
        <f t="shared" si="0"/>
        <v>8</v>
      </c>
      <c r="R45" s="116">
        <f t="shared" si="0"/>
        <v>12</v>
      </c>
      <c r="S45" s="116">
        <f t="shared" si="1"/>
        <v>20</v>
      </c>
      <c r="T45" s="126">
        <v>1</v>
      </c>
      <c r="U45" s="126"/>
    </row>
    <row r="46" spans="1:21" outlineLevel="1" x14ac:dyDescent="0.3">
      <c r="A46" s="218" t="s">
        <v>250</v>
      </c>
      <c r="B46" s="218" t="s">
        <v>251</v>
      </c>
      <c r="C46" s="218" t="s">
        <v>108</v>
      </c>
      <c r="D46" s="219">
        <v>0</v>
      </c>
      <c r="E46" s="219">
        <v>4</v>
      </c>
      <c r="F46" s="219">
        <v>5</v>
      </c>
      <c r="G46" s="219">
        <v>1</v>
      </c>
      <c r="H46" s="219">
        <v>4</v>
      </c>
      <c r="I46" s="219">
        <v>14</v>
      </c>
      <c r="J46" s="219">
        <v>0</v>
      </c>
      <c r="K46" s="218">
        <v>4</v>
      </c>
      <c r="L46" s="219">
        <v>7</v>
      </c>
      <c r="M46" s="219">
        <v>0</v>
      </c>
      <c r="N46" s="219">
        <v>3</v>
      </c>
      <c r="O46" s="219">
        <v>14</v>
      </c>
      <c r="P46" s="135">
        <v>28</v>
      </c>
      <c r="Q46" s="116">
        <f t="shared" si="0"/>
        <v>8</v>
      </c>
      <c r="R46" s="116">
        <f t="shared" si="0"/>
        <v>12</v>
      </c>
      <c r="S46" s="116">
        <f t="shared" si="1"/>
        <v>20</v>
      </c>
      <c r="T46" s="126"/>
      <c r="U46" s="126"/>
    </row>
    <row r="47" spans="1:21" outlineLevel="1" x14ac:dyDescent="0.3">
      <c r="A47" s="134" t="s">
        <v>252</v>
      </c>
      <c r="B47" s="134" t="s">
        <v>253</v>
      </c>
      <c r="C47" s="134" t="s">
        <v>119</v>
      </c>
      <c r="D47" s="135">
        <v>0</v>
      </c>
      <c r="E47" s="135">
        <v>6</v>
      </c>
      <c r="F47" s="135">
        <v>3</v>
      </c>
      <c r="G47" s="135">
        <v>0</v>
      </c>
      <c r="H47" s="135">
        <v>1</v>
      </c>
      <c r="I47" s="135">
        <v>10</v>
      </c>
      <c r="J47" s="135">
        <v>0</v>
      </c>
      <c r="K47" s="134">
        <v>2</v>
      </c>
      <c r="L47" s="135">
        <v>9</v>
      </c>
      <c r="M47" s="135">
        <v>0</v>
      </c>
      <c r="N47" s="135">
        <v>2</v>
      </c>
      <c r="O47" s="135">
        <v>13</v>
      </c>
      <c r="P47" s="135">
        <v>23</v>
      </c>
      <c r="Q47" s="116">
        <f t="shared" si="0"/>
        <v>8</v>
      </c>
      <c r="R47" s="116">
        <f t="shared" si="0"/>
        <v>12</v>
      </c>
      <c r="S47" s="116">
        <f t="shared" si="1"/>
        <v>20</v>
      </c>
      <c r="T47" s="126">
        <v>1</v>
      </c>
      <c r="U47" s="126">
        <v>1</v>
      </c>
    </row>
    <row r="48" spans="1:21" outlineLevel="1" x14ac:dyDescent="0.3">
      <c r="A48" s="218" t="s">
        <v>202</v>
      </c>
      <c r="B48" s="218" t="s">
        <v>203</v>
      </c>
      <c r="C48" s="218" t="s">
        <v>108</v>
      </c>
      <c r="D48" s="219">
        <v>0</v>
      </c>
      <c r="E48" s="219">
        <v>6</v>
      </c>
      <c r="F48" s="219">
        <v>3</v>
      </c>
      <c r="G48" s="219">
        <v>0</v>
      </c>
      <c r="H48" s="219">
        <v>1</v>
      </c>
      <c r="I48" s="219">
        <v>10</v>
      </c>
      <c r="J48" s="219">
        <v>0</v>
      </c>
      <c r="K48" s="218">
        <v>2</v>
      </c>
      <c r="L48" s="219">
        <v>9</v>
      </c>
      <c r="M48" s="219">
        <v>0</v>
      </c>
      <c r="N48" s="219">
        <v>2</v>
      </c>
      <c r="O48" s="219">
        <v>13</v>
      </c>
      <c r="P48" s="135">
        <v>23</v>
      </c>
      <c r="Q48" s="116">
        <f t="shared" si="0"/>
        <v>8</v>
      </c>
      <c r="R48" s="116">
        <f t="shared" si="0"/>
        <v>12</v>
      </c>
      <c r="S48" s="116">
        <f t="shared" si="1"/>
        <v>20</v>
      </c>
      <c r="T48" s="126"/>
      <c r="U48" s="126"/>
    </row>
    <row r="49" spans="1:21" outlineLevel="1" x14ac:dyDescent="0.3">
      <c r="A49" s="134" t="s">
        <v>254</v>
      </c>
      <c r="B49" s="134" t="s">
        <v>255</v>
      </c>
      <c r="C49" s="134" t="s">
        <v>119</v>
      </c>
      <c r="D49" s="135">
        <v>0</v>
      </c>
      <c r="E49" s="135">
        <v>2</v>
      </c>
      <c r="F49" s="135">
        <v>1</v>
      </c>
      <c r="G49" s="135">
        <v>0</v>
      </c>
      <c r="H49" s="135">
        <v>2</v>
      </c>
      <c r="I49" s="135">
        <v>5</v>
      </c>
      <c r="J49" s="135">
        <v>0</v>
      </c>
      <c r="K49" s="134">
        <v>74</v>
      </c>
      <c r="L49" s="135">
        <v>47</v>
      </c>
      <c r="M49" s="135">
        <v>9</v>
      </c>
      <c r="N49" s="135">
        <v>8</v>
      </c>
      <c r="O49" s="135">
        <v>138</v>
      </c>
      <c r="P49" s="135">
        <v>143</v>
      </c>
      <c r="Q49" s="116">
        <f t="shared" si="0"/>
        <v>76</v>
      </c>
      <c r="R49" s="116">
        <f t="shared" si="0"/>
        <v>48</v>
      </c>
      <c r="S49" s="116">
        <f t="shared" si="1"/>
        <v>124</v>
      </c>
      <c r="T49" s="126">
        <v>1</v>
      </c>
      <c r="U49" s="126">
        <v>3</v>
      </c>
    </row>
    <row r="50" spans="1:21" outlineLevel="1" x14ac:dyDescent="0.3">
      <c r="A50" s="218" t="s">
        <v>192</v>
      </c>
      <c r="B50" s="218" t="s">
        <v>193</v>
      </c>
      <c r="C50" s="218" t="s">
        <v>108</v>
      </c>
      <c r="D50" s="219">
        <v>0</v>
      </c>
      <c r="E50" s="219">
        <v>2</v>
      </c>
      <c r="F50" s="219">
        <v>1</v>
      </c>
      <c r="G50" s="219">
        <v>0</v>
      </c>
      <c r="H50" s="219">
        <v>2</v>
      </c>
      <c r="I50" s="219">
        <v>5</v>
      </c>
      <c r="J50" s="219">
        <v>0</v>
      </c>
      <c r="K50" s="218">
        <v>74</v>
      </c>
      <c r="L50" s="219">
        <v>47</v>
      </c>
      <c r="M50" s="219">
        <v>9</v>
      </c>
      <c r="N50" s="219">
        <v>8</v>
      </c>
      <c r="O50" s="219">
        <v>138</v>
      </c>
      <c r="P50" s="135">
        <v>143</v>
      </c>
      <c r="Q50" s="116">
        <f t="shared" si="0"/>
        <v>76</v>
      </c>
      <c r="R50" s="116">
        <f t="shared" si="0"/>
        <v>48</v>
      </c>
      <c r="S50" s="116">
        <f t="shared" si="1"/>
        <v>124</v>
      </c>
      <c r="T50" s="126"/>
      <c r="U50" s="126"/>
    </row>
    <row r="51" spans="1:21" outlineLevel="1" x14ac:dyDescent="0.3">
      <c r="A51" s="136" t="s">
        <v>256</v>
      </c>
      <c r="B51" s="136" t="s">
        <v>257</v>
      </c>
      <c r="C51" s="136" t="s">
        <v>119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4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16">
        <f t="shared" si="0"/>
        <v>0</v>
      </c>
      <c r="R51" s="116">
        <f t="shared" si="0"/>
        <v>0</v>
      </c>
      <c r="S51" s="116">
        <f t="shared" si="1"/>
        <v>0</v>
      </c>
      <c r="T51" s="126"/>
      <c r="U51" s="126"/>
    </row>
    <row r="52" spans="1:21" outlineLevel="1" x14ac:dyDescent="0.3">
      <c r="A52" s="134" t="s">
        <v>258</v>
      </c>
      <c r="B52" s="134" t="s">
        <v>259</v>
      </c>
      <c r="C52" s="134" t="s">
        <v>119</v>
      </c>
      <c r="D52" s="135">
        <v>0</v>
      </c>
      <c r="E52" s="135">
        <v>47</v>
      </c>
      <c r="F52" s="135">
        <v>21</v>
      </c>
      <c r="G52" s="135">
        <v>0</v>
      </c>
      <c r="H52" s="135">
        <v>4</v>
      </c>
      <c r="I52" s="135">
        <v>72</v>
      </c>
      <c r="J52" s="135">
        <v>0</v>
      </c>
      <c r="K52" s="134">
        <v>29</v>
      </c>
      <c r="L52" s="135">
        <v>24</v>
      </c>
      <c r="M52" s="135">
        <v>0</v>
      </c>
      <c r="N52" s="135">
        <v>1</v>
      </c>
      <c r="O52" s="135">
        <v>54</v>
      </c>
      <c r="P52" s="135">
        <v>126</v>
      </c>
      <c r="Q52" s="116">
        <f t="shared" si="0"/>
        <v>76</v>
      </c>
      <c r="R52" s="116">
        <f t="shared" si="0"/>
        <v>45</v>
      </c>
      <c r="S52" s="116">
        <f t="shared" si="1"/>
        <v>121</v>
      </c>
      <c r="T52" s="126">
        <v>1</v>
      </c>
      <c r="U52" s="126"/>
    </row>
    <row r="53" spans="1:21" outlineLevel="1" x14ac:dyDescent="0.3">
      <c r="A53" s="218" t="s">
        <v>228</v>
      </c>
      <c r="B53" s="218" t="s">
        <v>229</v>
      </c>
      <c r="C53" s="218" t="s">
        <v>108</v>
      </c>
      <c r="D53" s="219">
        <v>0</v>
      </c>
      <c r="E53" s="219">
        <v>7</v>
      </c>
      <c r="F53" s="219">
        <v>0</v>
      </c>
      <c r="G53" s="219">
        <v>0</v>
      </c>
      <c r="H53" s="219">
        <v>0</v>
      </c>
      <c r="I53" s="219">
        <v>7</v>
      </c>
      <c r="J53" s="219">
        <v>0</v>
      </c>
      <c r="K53" s="218">
        <v>7</v>
      </c>
      <c r="L53" s="219">
        <v>0</v>
      </c>
      <c r="M53" s="219">
        <v>0</v>
      </c>
      <c r="N53" s="219">
        <v>0</v>
      </c>
      <c r="O53" s="219">
        <v>7</v>
      </c>
      <c r="P53" s="135">
        <v>14</v>
      </c>
      <c r="Q53" s="116">
        <f t="shared" si="0"/>
        <v>14</v>
      </c>
      <c r="R53" s="116">
        <f t="shared" si="0"/>
        <v>0</v>
      </c>
      <c r="S53" s="116">
        <f t="shared" si="1"/>
        <v>14</v>
      </c>
      <c r="T53" s="126"/>
      <c r="U53" s="126"/>
    </row>
    <row r="54" spans="1:21" outlineLevel="1" x14ac:dyDescent="0.3">
      <c r="A54" s="218" t="s">
        <v>230</v>
      </c>
      <c r="B54" s="218" t="s">
        <v>231</v>
      </c>
      <c r="C54" s="218" t="s">
        <v>108</v>
      </c>
      <c r="D54" s="219">
        <v>0</v>
      </c>
      <c r="E54" s="219">
        <v>40</v>
      </c>
      <c r="F54" s="219">
        <v>21</v>
      </c>
      <c r="G54" s="219">
        <v>0</v>
      </c>
      <c r="H54" s="219">
        <v>4</v>
      </c>
      <c r="I54" s="219">
        <v>65</v>
      </c>
      <c r="J54" s="219">
        <v>0</v>
      </c>
      <c r="K54" s="218">
        <v>22</v>
      </c>
      <c r="L54" s="219">
        <v>24</v>
      </c>
      <c r="M54" s="219">
        <v>0</v>
      </c>
      <c r="N54" s="219">
        <v>1</v>
      </c>
      <c r="O54" s="219">
        <v>47</v>
      </c>
      <c r="P54" s="135">
        <v>112</v>
      </c>
      <c r="Q54" s="116">
        <f t="shared" si="0"/>
        <v>62</v>
      </c>
      <c r="R54" s="116">
        <f t="shared" si="0"/>
        <v>45</v>
      </c>
      <c r="S54" s="116">
        <f t="shared" si="1"/>
        <v>107</v>
      </c>
      <c r="T54" s="126"/>
      <c r="U54" s="126"/>
    </row>
    <row r="55" spans="1:21" outlineLevel="1" x14ac:dyDescent="0.3">
      <c r="A55" s="134" t="s">
        <v>260</v>
      </c>
      <c r="B55" s="134" t="s">
        <v>261</v>
      </c>
      <c r="C55" s="134" t="s">
        <v>119</v>
      </c>
      <c r="D55" s="135">
        <v>0</v>
      </c>
      <c r="E55" s="135">
        <v>0</v>
      </c>
      <c r="F55" s="135">
        <v>0</v>
      </c>
      <c r="G55" s="135">
        <v>0</v>
      </c>
      <c r="H55" s="135">
        <v>1</v>
      </c>
      <c r="I55" s="135">
        <v>1</v>
      </c>
      <c r="J55" s="135">
        <v>0</v>
      </c>
      <c r="K55" s="134">
        <v>0</v>
      </c>
      <c r="L55" s="135">
        <v>1</v>
      </c>
      <c r="M55" s="135">
        <v>1</v>
      </c>
      <c r="N55" s="135">
        <v>4</v>
      </c>
      <c r="O55" s="135">
        <v>6</v>
      </c>
      <c r="P55" s="135">
        <v>7</v>
      </c>
      <c r="Q55" s="116">
        <f t="shared" si="0"/>
        <v>0</v>
      </c>
      <c r="R55" s="116">
        <f t="shared" si="0"/>
        <v>1</v>
      </c>
      <c r="S55" s="116">
        <f t="shared" si="1"/>
        <v>1</v>
      </c>
      <c r="T55" s="126">
        <v>1</v>
      </c>
      <c r="U55" s="126"/>
    </row>
    <row r="56" spans="1:21" outlineLevel="1" x14ac:dyDescent="0.3">
      <c r="A56" s="218" t="s">
        <v>262</v>
      </c>
      <c r="B56" s="218" t="s">
        <v>263</v>
      </c>
      <c r="C56" s="218" t="s">
        <v>108</v>
      </c>
      <c r="D56" s="219">
        <v>0</v>
      </c>
      <c r="E56" s="219">
        <v>0</v>
      </c>
      <c r="F56" s="219">
        <v>0</v>
      </c>
      <c r="G56" s="219">
        <v>0</v>
      </c>
      <c r="H56" s="219">
        <v>1</v>
      </c>
      <c r="I56" s="219">
        <v>1</v>
      </c>
      <c r="J56" s="219">
        <v>0</v>
      </c>
      <c r="K56" s="218">
        <v>0</v>
      </c>
      <c r="L56" s="219">
        <v>1</v>
      </c>
      <c r="M56" s="219">
        <v>1</v>
      </c>
      <c r="N56" s="219">
        <v>4</v>
      </c>
      <c r="O56" s="219">
        <v>6</v>
      </c>
      <c r="P56" s="135">
        <v>7</v>
      </c>
      <c r="Q56" s="116">
        <f t="shared" si="0"/>
        <v>0</v>
      </c>
      <c r="R56" s="116">
        <f t="shared" si="0"/>
        <v>1</v>
      </c>
      <c r="S56" s="116">
        <f t="shared" si="1"/>
        <v>1</v>
      </c>
      <c r="T56" s="126"/>
      <c r="U56" s="126"/>
    </row>
    <row r="57" spans="1:21" ht="14.4" customHeight="1" outlineLevel="1" x14ac:dyDescent="0.3">
      <c r="A57" s="137" t="s">
        <v>264</v>
      </c>
      <c r="B57" s="137" t="s">
        <v>265</v>
      </c>
      <c r="C57" s="137" t="s">
        <v>133</v>
      </c>
      <c r="D57" s="135">
        <v>0</v>
      </c>
      <c r="E57" s="135">
        <v>0</v>
      </c>
      <c r="F57" s="135">
        <v>0</v>
      </c>
      <c r="G57" s="135">
        <v>3</v>
      </c>
      <c r="H57" s="135">
        <v>0</v>
      </c>
      <c r="I57" s="135">
        <v>3</v>
      </c>
      <c r="J57" s="135">
        <v>0</v>
      </c>
      <c r="K57" s="134">
        <v>0</v>
      </c>
      <c r="L57" s="135">
        <v>1</v>
      </c>
      <c r="M57" s="135">
        <v>4</v>
      </c>
      <c r="N57" s="135">
        <v>1</v>
      </c>
      <c r="O57" s="135">
        <v>6</v>
      </c>
      <c r="P57" s="135">
        <v>9</v>
      </c>
      <c r="Q57" s="116">
        <f t="shared" si="0"/>
        <v>0</v>
      </c>
      <c r="R57" s="116">
        <f t="shared" si="0"/>
        <v>1</v>
      </c>
      <c r="S57" s="116">
        <f t="shared" si="1"/>
        <v>1</v>
      </c>
      <c r="T57" s="126">
        <v>1</v>
      </c>
      <c r="U57" s="126">
        <v>1</v>
      </c>
    </row>
    <row r="58" spans="1:21" outlineLevel="1" x14ac:dyDescent="0.3">
      <c r="A58" s="220" t="s">
        <v>266</v>
      </c>
      <c r="B58" s="220" t="s">
        <v>267</v>
      </c>
      <c r="C58" s="220" t="s">
        <v>108</v>
      </c>
      <c r="D58" s="219">
        <v>0</v>
      </c>
      <c r="E58" s="219">
        <v>0</v>
      </c>
      <c r="F58" s="219">
        <v>0</v>
      </c>
      <c r="G58" s="219">
        <v>3</v>
      </c>
      <c r="H58" s="219">
        <v>0</v>
      </c>
      <c r="I58" s="219">
        <v>3</v>
      </c>
      <c r="J58" s="219">
        <v>0</v>
      </c>
      <c r="K58" s="218">
        <v>0</v>
      </c>
      <c r="L58" s="219">
        <v>1</v>
      </c>
      <c r="M58" s="219">
        <v>4</v>
      </c>
      <c r="N58" s="219">
        <v>1</v>
      </c>
      <c r="O58" s="219">
        <v>6</v>
      </c>
      <c r="P58" s="135">
        <v>9</v>
      </c>
      <c r="Q58" s="116">
        <f t="shared" si="0"/>
        <v>0</v>
      </c>
      <c r="R58" s="116">
        <f t="shared" si="0"/>
        <v>1</v>
      </c>
      <c r="S58" s="116">
        <f t="shared" si="1"/>
        <v>1</v>
      </c>
      <c r="T58" s="126"/>
      <c r="U58" s="126"/>
    </row>
    <row r="59" spans="1:21" outlineLevel="1" x14ac:dyDescent="0.3">
      <c r="A59" s="134" t="s">
        <v>268</v>
      </c>
      <c r="B59" s="134" t="s">
        <v>269</v>
      </c>
      <c r="C59" s="134" t="s">
        <v>119</v>
      </c>
      <c r="D59" s="135">
        <v>0</v>
      </c>
      <c r="E59" s="135">
        <v>5</v>
      </c>
      <c r="F59" s="135">
        <v>1</v>
      </c>
      <c r="G59" s="135">
        <v>0</v>
      </c>
      <c r="H59" s="135">
        <v>5</v>
      </c>
      <c r="I59" s="135">
        <v>11</v>
      </c>
      <c r="J59" s="135">
        <v>0</v>
      </c>
      <c r="K59" s="134">
        <v>4</v>
      </c>
      <c r="L59" s="135">
        <v>0</v>
      </c>
      <c r="M59" s="135">
        <v>0</v>
      </c>
      <c r="N59" s="135">
        <v>4</v>
      </c>
      <c r="O59" s="135">
        <v>8</v>
      </c>
      <c r="P59" s="135">
        <v>19</v>
      </c>
      <c r="Q59" s="116">
        <f t="shared" si="0"/>
        <v>9</v>
      </c>
      <c r="R59" s="116">
        <f t="shared" si="0"/>
        <v>1</v>
      </c>
      <c r="S59" s="116">
        <f t="shared" si="1"/>
        <v>10</v>
      </c>
      <c r="T59" s="126">
        <v>1</v>
      </c>
      <c r="U59" s="126">
        <v>2</v>
      </c>
    </row>
    <row r="60" spans="1:21" outlineLevel="1" x14ac:dyDescent="0.3">
      <c r="A60" s="218" t="s">
        <v>196</v>
      </c>
      <c r="B60" s="218" t="s">
        <v>197</v>
      </c>
      <c r="C60" s="218" t="s">
        <v>108</v>
      </c>
      <c r="D60" s="219">
        <v>0</v>
      </c>
      <c r="E60" s="219">
        <v>5</v>
      </c>
      <c r="F60" s="219">
        <v>1</v>
      </c>
      <c r="G60" s="219">
        <v>0</v>
      </c>
      <c r="H60" s="219">
        <v>5</v>
      </c>
      <c r="I60" s="219">
        <v>11</v>
      </c>
      <c r="J60" s="219">
        <v>0</v>
      </c>
      <c r="K60" s="218">
        <v>4</v>
      </c>
      <c r="L60" s="219">
        <v>0</v>
      </c>
      <c r="M60" s="219">
        <v>0</v>
      </c>
      <c r="N60" s="219">
        <v>4</v>
      </c>
      <c r="O60" s="219">
        <v>8</v>
      </c>
      <c r="P60" s="135">
        <v>19</v>
      </c>
      <c r="Q60" s="116">
        <f t="shared" si="0"/>
        <v>9</v>
      </c>
      <c r="R60" s="116">
        <f t="shared" si="0"/>
        <v>1</v>
      </c>
      <c r="S60" s="116">
        <f t="shared" si="1"/>
        <v>10</v>
      </c>
      <c r="T60" s="126"/>
      <c r="U60" s="126"/>
    </row>
    <row r="61" spans="1:21" outlineLevel="1" x14ac:dyDescent="0.3">
      <c r="A61" s="134" t="s">
        <v>270</v>
      </c>
      <c r="B61" s="134" t="s">
        <v>271</v>
      </c>
      <c r="C61" s="134" t="s">
        <v>119</v>
      </c>
      <c r="D61" s="135">
        <v>0</v>
      </c>
      <c r="E61" s="135">
        <v>5</v>
      </c>
      <c r="F61" s="135">
        <v>0</v>
      </c>
      <c r="G61" s="135">
        <v>0</v>
      </c>
      <c r="H61" s="135">
        <v>4</v>
      </c>
      <c r="I61" s="135">
        <v>9</v>
      </c>
      <c r="J61" s="135">
        <v>2</v>
      </c>
      <c r="K61" s="134">
        <v>4</v>
      </c>
      <c r="L61" s="135">
        <v>2</v>
      </c>
      <c r="M61" s="135">
        <v>0</v>
      </c>
      <c r="N61" s="135">
        <v>4</v>
      </c>
      <c r="O61" s="135">
        <v>12</v>
      </c>
      <c r="P61" s="135">
        <v>21</v>
      </c>
      <c r="Q61" s="116">
        <f t="shared" si="0"/>
        <v>9</v>
      </c>
      <c r="R61" s="116">
        <f t="shared" si="0"/>
        <v>2</v>
      </c>
      <c r="S61" s="116">
        <f t="shared" si="1"/>
        <v>11</v>
      </c>
      <c r="T61" s="126">
        <v>1</v>
      </c>
      <c r="U61" s="126"/>
    </row>
    <row r="62" spans="1:21" outlineLevel="1" x14ac:dyDescent="0.3">
      <c r="A62" s="218" t="s">
        <v>238</v>
      </c>
      <c r="B62" s="218" t="s">
        <v>239</v>
      </c>
      <c r="C62" s="218" t="s">
        <v>108</v>
      </c>
      <c r="D62" s="219">
        <v>0</v>
      </c>
      <c r="E62" s="219">
        <v>5</v>
      </c>
      <c r="F62" s="219">
        <v>0</v>
      </c>
      <c r="G62" s="219">
        <v>0</v>
      </c>
      <c r="H62" s="219">
        <v>4</v>
      </c>
      <c r="I62" s="219">
        <v>9</v>
      </c>
      <c r="J62" s="219">
        <v>2</v>
      </c>
      <c r="K62" s="218">
        <v>4</v>
      </c>
      <c r="L62" s="219">
        <v>2</v>
      </c>
      <c r="M62" s="219">
        <v>0</v>
      </c>
      <c r="N62" s="219">
        <v>4</v>
      </c>
      <c r="O62" s="219">
        <v>12</v>
      </c>
      <c r="P62" s="135">
        <v>21</v>
      </c>
      <c r="Q62" s="116">
        <f t="shared" si="0"/>
        <v>9</v>
      </c>
      <c r="R62" s="116">
        <f t="shared" si="0"/>
        <v>2</v>
      </c>
      <c r="S62" s="116">
        <f t="shared" si="1"/>
        <v>11</v>
      </c>
      <c r="T62" s="126"/>
      <c r="U62" s="126"/>
    </row>
    <row r="63" spans="1:21" outlineLevel="1" x14ac:dyDescent="0.3">
      <c r="A63" s="134" t="s">
        <v>272</v>
      </c>
      <c r="B63" s="134" t="s">
        <v>273</v>
      </c>
      <c r="C63" s="134" t="s">
        <v>119</v>
      </c>
      <c r="D63" s="135">
        <v>0</v>
      </c>
      <c r="E63" s="135">
        <v>0</v>
      </c>
      <c r="F63" s="135">
        <v>0</v>
      </c>
      <c r="G63" s="135">
        <v>0</v>
      </c>
      <c r="H63" s="135">
        <v>1</v>
      </c>
      <c r="I63" s="135">
        <v>1</v>
      </c>
      <c r="J63" s="135">
        <v>0</v>
      </c>
      <c r="K63" s="134">
        <v>0</v>
      </c>
      <c r="L63" s="135">
        <v>0</v>
      </c>
      <c r="M63" s="135">
        <v>0</v>
      </c>
      <c r="N63" s="135">
        <v>1</v>
      </c>
      <c r="O63" s="135">
        <v>1</v>
      </c>
      <c r="P63" s="135">
        <v>2</v>
      </c>
      <c r="Q63" s="116">
        <f t="shared" si="0"/>
        <v>0</v>
      </c>
      <c r="R63" s="116">
        <f t="shared" si="0"/>
        <v>0</v>
      </c>
      <c r="S63" s="116">
        <f t="shared" si="1"/>
        <v>0</v>
      </c>
      <c r="T63" s="126"/>
      <c r="U63" s="126"/>
    </row>
    <row r="64" spans="1:21" outlineLevel="1" x14ac:dyDescent="0.3">
      <c r="A64" s="218" t="s">
        <v>202</v>
      </c>
      <c r="B64" s="218" t="s">
        <v>203</v>
      </c>
      <c r="C64" s="218" t="s">
        <v>108</v>
      </c>
      <c r="D64" s="219">
        <v>0</v>
      </c>
      <c r="E64" s="219">
        <v>0</v>
      </c>
      <c r="F64" s="219">
        <v>0</v>
      </c>
      <c r="G64" s="219">
        <v>0</v>
      </c>
      <c r="H64" s="219">
        <v>1</v>
      </c>
      <c r="I64" s="219">
        <v>1</v>
      </c>
      <c r="J64" s="219">
        <v>0</v>
      </c>
      <c r="K64" s="218">
        <v>0</v>
      </c>
      <c r="L64" s="219">
        <v>0</v>
      </c>
      <c r="M64" s="219">
        <v>0</v>
      </c>
      <c r="N64" s="219">
        <v>1</v>
      </c>
      <c r="O64" s="219">
        <v>1</v>
      </c>
      <c r="P64" s="135">
        <v>2</v>
      </c>
      <c r="Q64" s="116">
        <f t="shared" si="0"/>
        <v>0</v>
      </c>
      <c r="R64" s="116">
        <f t="shared" si="0"/>
        <v>0</v>
      </c>
      <c r="S64" s="116">
        <f t="shared" si="1"/>
        <v>0</v>
      </c>
      <c r="T64" s="126"/>
      <c r="U64" s="126"/>
    </row>
    <row r="65" spans="1:21" outlineLevel="1" x14ac:dyDescent="0.3">
      <c r="A65" s="134" t="s">
        <v>274</v>
      </c>
      <c r="B65" s="134" t="s">
        <v>275</v>
      </c>
      <c r="C65" s="134" t="s">
        <v>119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4">
        <v>0</v>
      </c>
      <c r="L65" s="135">
        <v>0</v>
      </c>
      <c r="M65" s="135">
        <v>0</v>
      </c>
      <c r="N65" s="135">
        <v>4</v>
      </c>
      <c r="O65" s="135">
        <v>4</v>
      </c>
      <c r="P65" s="135">
        <v>4</v>
      </c>
      <c r="Q65" s="116">
        <f t="shared" si="0"/>
        <v>0</v>
      </c>
      <c r="R65" s="116">
        <f t="shared" si="0"/>
        <v>0</v>
      </c>
      <c r="S65" s="116">
        <f t="shared" si="1"/>
        <v>0</v>
      </c>
      <c r="T65" s="126"/>
      <c r="U65" s="126"/>
    </row>
    <row r="66" spans="1:21" outlineLevel="1" x14ac:dyDescent="0.3">
      <c r="A66" s="218" t="s">
        <v>276</v>
      </c>
      <c r="B66" s="218" t="s">
        <v>277</v>
      </c>
      <c r="C66" s="218" t="s">
        <v>108</v>
      </c>
      <c r="D66" s="219">
        <v>0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  <c r="J66" s="219">
        <v>0</v>
      </c>
      <c r="K66" s="218">
        <v>0</v>
      </c>
      <c r="L66" s="219">
        <v>0</v>
      </c>
      <c r="M66" s="219">
        <v>0</v>
      </c>
      <c r="N66" s="219">
        <v>4</v>
      </c>
      <c r="O66" s="219">
        <v>4</v>
      </c>
      <c r="P66" s="135">
        <v>4</v>
      </c>
      <c r="Q66" s="116">
        <f t="shared" si="0"/>
        <v>0</v>
      </c>
      <c r="R66" s="116">
        <f t="shared" si="0"/>
        <v>0</v>
      </c>
      <c r="S66" s="116">
        <f t="shared" si="1"/>
        <v>0</v>
      </c>
      <c r="T66" s="126"/>
      <c r="U66" s="126"/>
    </row>
    <row r="67" spans="1:21" outlineLevel="1" x14ac:dyDescent="0.3">
      <c r="A67" s="134" t="s">
        <v>278</v>
      </c>
      <c r="B67" s="134" t="s">
        <v>279</v>
      </c>
      <c r="C67" s="134" t="s">
        <v>119</v>
      </c>
      <c r="D67" s="135">
        <v>3</v>
      </c>
      <c r="E67" s="135">
        <v>33</v>
      </c>
      <c r="F67" s="135">
        <v>10</v>
      </c>
      <c r="G67" s="135">
        <v>0</v>
      </c>
      <c r="H67" s="135">
        <v>21</v>
      </c>
      <c r="I67" s="135">
        <v>67</v>
      </c>
      <c r="J67" s="135">
        <v>6</v>
      </c>
      <c r="K67" s="134">
        <v>59</v>
      </c>
      <c r="L67" s="135">
        <v>18</v>
      </c>
      <c r="M67" s="135">
        <v>14</v>
      </c>
      <c r="N67" s="135">
        <v>34</v>
      </c>
      <c r="O67" s="135">
        <v>131</v>
      </c>
      <c r="P67" s="135">
        <v>198</v>
      </c>
      <c r="Q67" s="116">
        <f t="shared" si="0"/>
        <v>92</v>
      </c>
      <c r="R67" s="116">
        <f t="shared" si="0"/>
        <v>28</v>
      </c>
      <c r="S67" s="116">
        <f t="shared" si="1"/>
        <v>120</v>
      </c>
      <c r="T67" s="126">
        <v>1</v>
      </c>
      <c r="U67" s="126">
        <v>3</v>
      </c>
    </row>
    <row r="68" spans="1:21" outlineLevel="1" x14ac:dyDescent="0.3">
      <c r="A68" s="218" t="s">
        <v>192</v>
      </c>
      <c r="B68" s="218" t="s">
        <v>193</v>
      </c>
      <c r="C68" s="218" t="s">
        <v>108</v>
      </c>
      <c r="D68" s="219">
        <v>3</v>
      </c>
      <c r="E68" s="219">
        <v>33</v>
      </c>
      <c r="F68" s="219">
        <v>10</v>
      </c>
      <c r="G68" s="219">
        <v>0</v>
      </c>
      <c r="H68" s="219">
        <v>21</v>
      </c>
      <c r="I68" s="219">
        <v>67</v>
      </c>
      <c r="J68" s="219">
        <v>6</v>
      </c>
      <c r="K68" s="218">
        <v>59</v>
      </c>
      <c r="L68" s="219">
        <v>18</v>
      </c>
      <c r="M68" s="219">
        <v>14</v>
      </c>
      <c r="N68" s="219">
        <v>34</v>
      </c>
      <c r="O68" s="219">
        <v>131</v>
      </c>
      <c r="P68" s="135">
        <v>198</v>
      </c>
      <c r="Q68" s="116">
        <f t="shared" si="0"/>
        <v>92</v>
      </c>
      <c r="R68" s="116">
        <f t="shared" si="0"/>
        <v>28</v>
      </c>
      <c r="S68" s="116">
        <f t="shared" si="1"/>
        <v>120</v>
      </c>
      <c r="T68" s="126"/>
      <c r="U68" s="126"/>
    </row>
    <row r="69" spans="1:21" outlineLevel="1" x14ac:dyDescent="0.3">
      <c r="A69" s="134" t="s">
        <v>280</v>
      </c>
      <c r="B69" s="134" t="s">
        <v>281</v>
      </c>
      <c r="C69" s="134" t="s">
        <v>119</v>
      </c>
      <c r="D69" s="135">
        <v>1</v>
      </c>
      <c r="E69" s="135">
        <v>49</v>
      </c>
      <c r="F69" s="135">
        <v>14</v>
      </c>
      <c r="G69" s="135">
        <v>2</v>
      </c>
      <c r="H69" s="135">
        <v>14</v>
      </c>
      <c r="I69" s="135">
        <v>80</v>
      </c>
      <c r="J69" s="135">
        <v>0</v>
      </c>
      <c r="K69" s="134">
        <v>19</v>
      </c>
      <c r="L69" s="135">
        <v>3</v>
      </c>
      <c r="M69" s="135">
        <v>0</v>
      </c>
      <c r="N69" s="135">
        <v>4</v>
      </c>
      <c r="O69" s="135">
        <v>26</v>
      </c>
      <c r="P69" s="135">
        <v>106</v>
      </c>
      <c r="Q69" s="116">
        <f t="shared" si="0"/>
        <v>68</v>
      </c>
      <c r="R69" s="116">
        <f t="shared" si="0"/>
        <v>17</v>
      </c>
      <c r="S69" s="116">
        <f t="shared" si="1"/>
        <v>85</v>
      </c>
      <c r="T69" s="126">
        <v>1</v>
      </c>
      <c r="U69" s="126"/>
    </row>
    <row r="70" spans="1:21" outlineLevel="1" x14ac:dyDescent="0.3">
      <c r="A70" s="218" t="s">
        <v>230</v>
      </c>
      <c r="B70" s="218" t="s">
        <v>231</v>
      </c>
      <c r="C70" s="218" t="s">
        <v>108</v>
      </c>
      <c r="D70" s="219">
        <v>1</v>
      </c>
      <c r="E70" s="219">
        <v>49</v>
      </c>
      <c r="F70" s="219">
        <v>14</v>
      </c>
      <c r="G70" s="219">
        <v>2</v>
      </c>
      <c r="H70" s="219">
        <v>14</v>
      </c>
      <c r="I70" s="219">
        <v>80</v>
      </c>
      <c r="J70" s="219">
        <v>0</v>
      </c>
      <c r="K70" s="218">
        <v>19</v>
      </c>
      <c r="L70" s="219">
        <v>3</v>
      </c>
      <c r="M70" s="219">
        <v>0</v>
      </c>
      <c r="N70" s="219">
        <v>4</v>
      </c>
      <c r="O70" s="219">
        <v>26</v>
      </c>
      <c r="P70" s="135">
        <v>106</v>
      </c>
      <c r="Q70" s="116">
        <f t="shared" si="0"/>
        <v>68</v>
      </c>
      <c r="R70" s="116">
        <f t="shared" si="0"/>
        <v>17</v>
      </c>
      <c r="S70" s="116">
        <f t="shared" si="1"/>
        <v>85</v>
      </c>
      <c r="T70" s="126"/>
      <c r="U70" s="126"/>
    </row>
    <row r="71" spans="1:21" outlineLevel="1" x14ac:dyDescent="0.3">
      <c r="A71" s="134" t="s">
        <v>282</v>
      </c>
      <c r="B71" s="134" t="s">
        <v>283</v>
      </c>
      <c r="C71" s="134" t="s">
        <v>119</v>
      </c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4">
        <v>1</v>
      </c>
      <c r="L71" s="135">
        <v>0</v>
      </c>
      <c r="M71" s="135">
        <v>0</v>
      </c>
      <c r="N71" s="135">
        <v>0</v>
      </c>
      <c r="O71" s="135">
        <v>1</v>
      </c>
      <c r="P71" s="135">
        <v>1</v>
      </c>
      <c r="Q71" s="116">
        <f t="shared" ref="Q71:R134" si="2">E71+K71</f>
        <v>1</v>
      </c>
      <c r="R71" s="116">
        <f t="shared" si="2"/>
        <v>0</v>
      </c>
      <c r="S71" s="116">
        <f t="shared" ref="S71:S134" si="3">E71+F71+K71+L71</f>
        <v>1</v>
      </c>
      <c r="T71" s="126">
        <v>1</v>
      </c>
      <c r="U71" s="126"/>
    </row>
    <row r="72" spans="1:21" outlineLevel="1" x14ac:dyDescent="0.3">
      <c r="A72" s="218" t="s">
        <v>202</v>
      </c>
      <c r="B72" s="218" t="s">
        <v>203</v>
      </c>
      <c r="C72" s="218" t="s">
        <v>108</v>
      </c>
      <c r="D72" s="219">
        <v>0</v>
      </c>
      <c r="E72" s="219">
        <v>0</v>
      </c>
      <c r="F72" s="219">
        <v>0</v>
      </c>
      <c r="G72" s="219">
        <v>0</v>
      </c>
      <c r="H72" s="219">
        <v>0</v>
      </c>
      <c r="I72" s="219">
        <v>0</v>
      </c>
      <c r="J72" s="219">
        <v>0</v>
      </c>
      <c r="K72" s="218">
        <v>1</v>
      </c>
      <c r="L72" s="219">
        <v>0</v>
      </c>
      <c r="M72" s="219">
        <v>0</v>
      </c>
      <c r="N72" s="219">
        <v>0</v>
      </c>
      <c r="O72" s="219">
        <v>1</v>
      </c>
      <c r="P72" s="135">
        <v>1</v>
      </c>
      <c r="Q72" s="116">
        <f t="shared" si="2"/>
        <v>1</v>
      </c>
      <c r="R72" s="116">
        <f t="shared" si="2"/>
        <v>0</v>
      </c>
      <c r="S72" s="116">
        <f t="shared" si="3"/>
        <v>1</v>
      </c>
      <c r="T72" s="126"/>
      <c r="U72" s="126"/>
    </row>
    <row r="73" spans="1:21" outlineLevel="1" x14ac:dyDescent="0.3">
      <c r="A73" s="134" t="s">
        <v>284</v>
      </c>
      <c r="B73" s="134" t="s">
        <v>285</v>
      </c>
      <c r="C73" s="134" t="s">
        <v>119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4">
        <v>0</v>
      </c>
      <c r="L73" s="135">
        <v>0</v>
      </c>
      <c r="M73" s="135">
        <v>0</v>
      </c>
      <c r="N73" s="135">
        <v>3</v>
      </c>
      <c r="O73" s="135">
        <v>3</v>
      </c>
      <c r="P73" s="135">
        <v>3</v>
      </c>
      <c r="Q73" s="116">
        <f t="shared" si="2"/>
        <v>0</v>
      </c>
      <c r="R73" s="116">
        <f t="shared" si="2"/>
        <v>0</v>
      </c>
      <c r="S73" s="116">
        <f t="shared" si="3"/>
        <v>0</v>
      </c>
      <c r="T73" s="126"/>
      <c r="U73" s="126"/>
    </row>
    <row r="74" spans="1:21" outlineLevel="1" x14ac:dyDescent="0.3">
      <c r="A74" s="218" t="s">
        <v>286</v>
      </c>
      <c r="B74" s="218" t="s">
        <v>287</v>
      </c>
      <c r="C74" s="218" t="s">
        <v>108</v>
      </c>
      <c r="D74" s="219">
        <v>0</v>
      </c>
      <c r="E74" s="219">
        <v>0</v>
      </c>
      <c r="F74" s="219">
        <v>0</v>
      </c>
      <c r="G74" s="219">
        <v>0</v>
      </c>
      <c r="H74" s="219">
        <v>0</v>
      </c>
      <c r="I74" s="219">
        <v>0</v>
      </c>
      <c r="J74" s="219">
        <v>0</v>
      </c>
      <c r="K74" s="218">
        <v>0</v>
      </c>
      <c r="L74" s="219">
        <v>0</v>
      </c>
      <c r="M74" s="219">
        <v>0</v>
      </c>
      <c r="N74" s="219">
        <v>3</v>
      </c>
      <c r="O74" s="219">
        <v>3</v>
      </c>
      <c r="P74" s="135">
        <v>3</v>
      </c>
      <c r="Q74" s="116">
        <f t="shared" si="2"/>
        <v>0</v>
      </c>
      <c r="R74" s="116">
        <f t="shared" si="2"/>
        <v>0</v>
      </c>
      <c r="S74" s="116">
        <f t="shared" si="3"/>
        <v>0</v>
      </c>
      <c r="T74" s="126"/>
      <c r="U74" s="126"/>
    </row>
    <row r="75" spans="1:21" outlineLevel="1" x14ac:dyDescent="0.3">
      <c r="A75" s="134" t="s">
        <v>288</v>
      </c>
      <c r="B75" s="134" t="s">
        <v>289</v>
      </c>
      <c r="C75" s="134" t="s">
        <v>119</v>
      </c>
      <c r="D75" s="135">
        <v>0</v>
      </c>
      <c r="E75" s="135">
        <v>2</v>
      </c>
      <c r="F75" s="135">
        <v>9</v>
      </c>
      <c r="G75" s="135">
        <v>0</v>
      </c>
      <c r="H75" s="135">
        <v>9</v>
      </c>
      <c r="I75" s="135">
        <v>20</v>
      </c>
      <c r="J75" s="135">
        <v>0</v>
      </c>
      <c r="K75" s="134">
        <v>2</v>
      </c>
      <c r="L75" s="135">
        <v>4</v>
      </c>
      <c r="M75" s="135">
        <v>0</v>
      </c>
      <c r="N75" s="135">
        <v>13</v>
      </c>
      <c r="O75" s="135">
        <v>19</v>
      </c>
      <c r="P75" s="135">
        <v>39</v>
      </c>
      <c r="Q75" s="116">
        <f t="shared" si="2"/>
        <v>4</v>
      </c>
      <c r="R75" s="116">
        <f t="shared" si="2"/>
        <v>13</v>
      </c>
      <c r="S75" s="116">
        <f t="shared" si="3"/>
        <v>17</v>
      </c>
      <c r="T75" s="126">
        <v>1</v>
      </c>
      <c r="U75" s="126">
        <v>1</v>
      </c>
    </row>
    <row r="76" spans="1:21" outlineLevel="1" x14ac:dyDescent="0.3">
      <c r="A76" s="218" t="s">
        <v>290</v>
      </c>
      <c r="B76" s="218" t="s">
        <v>291</v>
      </c>
      <c r="C76" s="218" t="s">
        <v>108</v>
      </c>
      <c r="D76" s="219">
        <v>0</v>
      </c>
      <c r="E76" s="219">
        <v>2</v>
      </c>
      <c r="F76" s="219">
        <v>9</v>
      </c>
      <c r="G76" s="219">
        <v>0</v>
      </c>
      <c r="H76" s="219">
        <v>9</v>
      </c>
      <c r="I76" s="219">
        <v>20</v>
      </c>
      <c r="J76" s="219">
        <v>0</v>
      </c>
      <c r="K76" s="218">
        <v>2</v>
      </c>
      <c r="L76" s="219">
        <v>4</v>
      </c>
      <c r="M76" s="219">
        <v>0</v>
      </c>
      <c r="N76" s="219">
        <v>13</v>
      </c>
      <c r="O76" s="219">
        <v>19</v>
      </c>
      <c r="P76" s="135">
        <v>39</v>
      </c>
      <c r="Q76" s="116">
        <f t="shared" si="2"/>
        <v>4</v>
      </c>
      <c r="R76" s="116">
        <f t="shared" si="2"/>
        <v>13</v>
      </c>
      <c r="S76" s="116">
        <f t="shared" si="3"/>
        <v>17</v>
      </c>
      <c r="T76" s="126"/>
      <c r="U76" s="126"/>
    </row>
    <row r="77" spans="1:21" outlineLevel="1" x14ac:dyDescent="0.3">
      <c r="A77" s="134" t="s">
        <v>292</v>
      </c>
      <c r="B77" s="134" t="s">
        <v>293</v>
      </c>
      <c r="C77" s="134" t="s">
        <v>119</v>
      </c>
      <c r="D77" s="135">
        <v>0</v>
      </c>
      <c r="E77" s="135">
        <v>0</v>
      </c>
      <c r="F77" s="135">
        <v>2</v>
      </c>
      <c r="G77" s="135">
        <v>0</v>
      </c>
      <c r="H77" s="135">
        <v>10</v>
      </c>
      <c r="I77" s="135">
        <v>12</v>
      </c>
      <c r="J77" s="135">
        <v>0</v>
      </c>
      <c r="K77" s="134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12</v>
      </c>
      <c r="Q77" s="116">
        <f t="shared" si="2"/>
        <v>0</v>
      </c>
      <c r="R77" s="116">
        <f t="shared" si="2"/>
        <v>2</v>
      </c>
      <c r="S77" s="116">
        <f t="shared" si="3"/>
        <v>2</v>
      </c>
      <c r="T77" s="126">
        <v>1</v>
      </c>
      <c r="U77" s="126">
        <v>1</v>
      </c>
    </row>
    <row r="78" spans="1:21" outlineLevel="1" x14ac:dyDescent="0.3">
      <c r="A78" s="218" t="s">
        <v>294</v>
      </c>
      <c r="B78" s="218" t="s">
        <v>295</v>
      </c>
      <c r="C78" s="218" t="s">
        <v>108</v>
      </c>
      <c r="D78" s="219">
        <v>0</v>
      </c>
      <c r="E78" s="219">
        <v>0</v>
      </c>
      <c r="F78" s="219">
        <v>0</v>
      </c>
      <c r="G78" s="219">
        <v>0</v>
      </c>
      <c r="H78" s="219">
        <v>2</v>
      </c>
      <c r="I78" s="219">
        <v>2</v>
      </c>
      <c r="J78" s="219">
        <v>0</v>
      </c>
      <c r="K78" s="218">
        <v>0</v>
      </c>
      <c r="L78" s="219">
        <v>0</v>
      </c>
      <c r="M78" s="219">
        <v>0</v>
      </c>
      <c r="N78" s="219">
        <v>0</v>
      </c>
      <c r="O78" s="219">
        <v>0</v>
      </c>
      <c r="P78" s="135">
        <v>2</v>
      </c>
      <c r="Q78" s="116">
        <f t="shared" si="2"/>
        <v>0</v>
      </c>
      <c r="R78" s="116">
        <f t="shared" si="2"/>
        <v>0</v>
      </c>
      <c r="S78" s="116">
        <f t="shared" si="3"/>
        <v>0</v>
      </c>
      <c r="T78" s="126"/>
      <c r="U78" s="126"/>
    </row>
    <row r="79" spans="1:21" outlineLevel="1" x14ac:dyDescent="0.3">
      <c r="A79" s="218" t="s">
        <v>296</v>
      </c>
      <c r="B79" s="218" t="s">
        <v>297</v>
      </c>
      <c r="C79" s="218" t="s">
        <v>108</v>
      </c>
      <c r="D79" s="219">
        <v>0</v>
      </c>
      <c r="E79" s="219">
        <v>0</v>
      </c>
      <c r="F79" s="219">
        <v>0</v>
      </c>
      <c r="G79" s="219">
        <v>0</v>
      </c>
      <c r="H79" s="219">
        <v>7</v>
      </c>
      <c r="I79" s="219">
        <v>7</v>
      </c>
      <c r="J79" s="219">
        <v>0</v>
      </c>
      <c r="K79" s="218">
        <v>0</v>
      </c>
      <c r="L79" s="219">
        <v>0</v>
      </c>
      <c r="M79" s="219">
        <v>0</v>
      </c>
      <c r="N79" s="219">
        <v>0</v>
      </c>
      <c r="O79" s="219">
        <v>0</v>
      </c>
      <c r="P79" s="135">
        <v>7</v>
      </c>
      <c r="Q79" s="116">
        <f t="shared" si="2"/>
        <v>0</v>
      </c>
      <c r="R79" s="116">
        <f t="shared" si="2"/>
        <v>0</v>
      </c>
      <c r="S79" s="116">
        <f t="shared" si="3"/>
        <v>0</v>
      </c>
      <c r="T79" s="126"/>
      <c r="U79" s="126"/>
    </row>
    <row r="80" spans="1:21" outlineLevel="1" x14ac:dyDescent="0.3">
      <c r="A80" s="218" t="s">
        <v>206</v>
      </c>
      <c r="B80" s="218" t="s">
        <v>207</v>
      </c>
      <c r="C80" s="218" t="s">
        <v>108</v>
      </c>
      <c r="D80" s="219">
        <v>0</v>
      </c>
      <c r="E80" s="219">
        <v>0</v>
      </c>
      <c r="F80" s="219">
        <v>2</v>
      </c>
      <c r="G80" s="219">
        <v>0</v>
      </c>
      <c r="H80" s="219">
        <v>1</v>
      </c>
      <c r="I80" s="219">
        <v>3</v>
      </c>
      <c r="J80" s="219">
        <v>0</v>
      </c>
      <c r="K80" s="218">
        <v>0</v>
      </c>
      <c r="L80" s="219">
        <v>0</v>
      </c>
      <c r="M80" s="219">
        <v>0</v>
      </c>
      <c r="N80" s="219">
        <v>0</v>
      </c>
      <c r="O80" s="219">
        <v>0</v>
      </c>
      <c r="P80" s="135">
        <v>3</v>
      </c>
      <c r="Q80" s="116">
        <f t="shared" si="2"/>
        <v>0</v>
      </c>
      <c r="R80" s="116">
        <f t="shared" si="2"/>
        <v>2</v>
      </c>
      <c r="S80" s="116">
        <f t="shared" si="3"/>
        <v>2</v>
      </c>
      <c r="T80" s="126"/>
      <c r="U80" s="126"/>
    </row>
    <row r="81" spans="1:21" outlineLevel="1" x14ac:dyDescent="0.3">
      <c r="A81" s="134" t="s">
        <v>298</v>
      </c>
      <c r="B81" s="134" t="s">
        <v>299</v>
      </c>
      <c r="C81" s="134" t="s">
        <v>119</v>
      </c>
      <c r="D81" s="135">
        <v>0</v>
      </c>
      <c r="E81" s="135">
        <v>0</v>
      </c>
      <c r="F81" s="135">
        <v>4</v>
      </c>
      <c r="G81" s="135">
        <v>5</v>
      </c>
      <c r="H81" s="135">
        <v>14</v>
      </c>
      <c r="I81" s="135">
        <v>23</v>
      </c>
      <c r="J81" s="135">
        <v>0</v>
      </c>
      <c r="K81" s="134">
        <v>1</v>
      </c>
      <c r="L81" s="135">
        <v>4</v>
      </c>
      <c r="M81" s="135">
        <v>2</v>
      </c>
      <c r="N81" s="135">
        <v>21</v>
      </c>
      <c r="O81" s="135">
        <v>28</v>
      </c>
      <c r="P81" s="135">
        <v>51</v>
      </c>
      <c r="Q81" s="116">
        <f t="shared" si="2"/>
        <v>1</v>
      </c>
      <c r="R81" s="116">
        <f t="shared" si="2"/>
        <v>8</v>
      </c>
      <c r="S81" s="116">
        <f t="shared" si="3"/>
        <v>9</v>
      </c>
      <c r="T81" s="126">
        <v>1</v>
      </c>
      <c r="U81" s="126">
        <v>1</v>
      </c>
    </row>
    <row r="82" spans="1:21" outlineLevel="1" x14ac:dyDescent="0.3">
      <c r="A82" s="218" t="s">
        <v>238</v>
      </c>
      <c r="B82" s="218" t="s">
        <v>239</v>
      </c>
      <c r="C82" s="218" t="s">
        <v>108</v>
      </c>
      <c r="D82" s="219">
        <v>0</v>
      </c>
      <c r="E82" s="219">
        <v>0</v>
      </c>
      <c r="F82" s="219">
        <v>3</v>
      </c>
      <c r="G82" s="219">
        <v>4</v>
      </c>
      <c r="H82" s="219">
        <v>12</v>
      </c>
      <c r="I82" s="219">
        <v>19</v>
      </c>
      <c r="J82" s="219">
        <v>0</v>
      </c>
      <c r="K82" s="218">
        <v>1</v>
      </c>
      <c r="L82" s="219">
        <v>3</v>
      </c>
      <c r="M82" s="219">
        <v>2</v>
      </c>
      <c r="N82" s="219">
        <v>20</v>
      </c>
      <c r="O82" s="219">
        <v>26</v>
      </c>
      <c r="P82" s="135">
        <v>45</v>
      </c>
      <c r="Q82" s="116">
        <f t="shared" si="2"/>
        <v>1</v>
      </c>
      <c r="R82" s="116">
        <f t="shared" si="2"/>
        <v>6</v>
      </c>
      <c r="S82" s="116">
        <f t="shared" si="3"/>
        <v>7</v>
      </c>
      <c r="T82" s="126"/>
      <c r="U82" s="126"/>
    </row>
    <row r="83" spans="1:21" outlineLevel="1" x14ac:dyDescent="0.3">
      <c r="A83" s="218" t="s">
        <v>300</v>
      </c>
      <c r="B83" s="218" t="s">
        <v>301</v>
      </c>
      <c r="C83" s="218" t="s">
        <v>108</v>
      </c>
      <c r="D83" s="219">
        <v>0</v>
      </c>
      <c r="E83" s="219">
        <v>0</v>
      </c>
      <c r="F83" s="219">
        <v>0</v>
      </c>
      <c r="G83" s="219">
        <v>0</v>
      </c>
      <c r="H83" s="219">
        <v>1</v>
      </c>
      <c r="I83" s="219">
        <v>1</v>
      </c>
      <c r="J83" s="219">
        <v>0</v>
      </c>
      <c r="K83" s="218">
        <v>0</v>
      </c>
      <c r="L83" s="219">
        <v>0</v>
      </c>
      <c r="M83" s="219">
        <v>0</v>
      </c>
      <c r="N83" s="219">
        <v>1</v>
      </c>
      <c r="O83" s="219">
        <v>1</v>
      </c>
      <c r="P83" s="135">
        <v>2</v>
      </c>
      <c r="Q83" s="116">
        <f t="shared" si="2"/>
        <v>0</v>
      </c>
      <c r="R83" s="116">
        <f t="shared" si="2"/>
        <v>0</v>
      </c>
      <c r="S83" s="116">
        <f t="shared" si="3"/>
        <v>0</v>
      </c>
      <c r="T83" s="126"/>
      <c r="U83" s="126"/>
    </row>
    <row r="84" spans="1:21" outlineLevel="1" x14ac:dyDescent="0.3">
      <c r="A84" s="218" t="s">
        <v>302</v>
      </c>
      <c r="B84" s="218" t="s">
        <v>303</v>
      </c>
      <c r="C84" s="218" t="s">
        <v>108</v>
      </c>
      <c r="D84" s="219">
        <v>0</v>
      </c>
      <c r="E84" s="219">
        <v>0</v>
      </c>
      <c r="F84" s="219">
        <v>1</v>
      </c>
      <c r="G84" s="219">
        <v>1</v>
      </c>
      <c r="H84" s="219">
        <v>1</v>
      </c>
      <c r="I84" s="219">
        <v>3</v>
      </c>
      <c r="J84" s="219">
        <v>0</v>
      </c>
      <c r="K84" s="218">
        <v>0</v>
      </c>
      <c r="L84" s="219">
        <v>1</v>
      </c>
      <c r="M84" s="219">
        <v>0</v>
      </c>
      <c r="N84" s="219">
        <v>0</v>
      </c>
      <c r="O84" s="219">
        <v>1</v>
      </c>
      <c r="P84" s="135">
        <v>4</v>
      </c>
      <c r="Q84" s="116">
        <f t="shared" si="2"/>
        <v>0</v>
      </c>
      <c r="R84" s="116">
        <f t="shared" si="2"/>
        <v>2</v>
      </c>
      <c r="S84" s="116">
        <f t="shared" si="3"/>
        <v>2</v>
      </c>
      <c r="T84" s="126"/>
      <c r="U84" s="126"/>
    </row>
    <row r="85" spans="1:21" outlineLevel="1" x14ac:dyDescent="0.3">
      <c r="A85" s="134" t="s">
        <v>304</v>
      </c>
      <c r="B85" s="134" t="s">
        <v>305</v>
      </c>
      <c r="C85" s="134" t="s">
        <v>119</v>
      </c>
      <c r="D85" s="135">
        <v>0</v>
      </c>
      <c r="E85" s="135">
        <v>0</v>
      </c>
      <c r="F85" s="135">
        <v>0</v>
      </c>
      <c r="G85" s="135">
        <v>0</v>
      </c>
      <c r="H85" s="135">
        <v>2</v>
      </c>
      <c r="I85" s="135">
        <v>2</v>
      </c>
      <c r="J85" s="135">
        <v>0</v>
      </c>
      <c r="K85" s="134">
        <v>0</v>
      </c>
      <c r="L85" s="135">
        <v>0</v>
      </c>
      <c r="M85" s="135">
        <v>0</v>
      </c>
      <c r="N85" s="135">
        <v>38</v>
      </c>
      <c r="O85" s="135">
        <v>38</v>
      </c>
      <c r="P85" s="135">
        <v>40</v>
      </c>
      <c r="Q85" s="116">
        <f t="shared" si="2"/>
        <v>0</v>
      </c>
      <c r="R85" s="116">
        <f t="shared" si="2"/>
        <v>0</v>
      </c>
      <c r="S85" s="116">
        <f t="shared" si="3"/>
        <v>0</v>
      </c>
      <c r="T85" s="126"/>
      <c r="U85" s="126"/>
    </row>
    <row r="86" spans="1:21" outlineLevel="1" x14ac:dyDescent="0.3">
      <c r="A86" s="218" t="s">
        <v>214</v>
      </c>
      <c r="B86" s="218" t="s">
        <v>215</v>
      </c>
      <c r="C86" s="218" t="s">
        <v>108</v>
      </c>
      <c r="D86" s="219">
        <v>0</v>
      </c>
      <c r="E86" s="219">
        <v>0</v>
      </c>
      <c r="F86" s="219">
        <v>0</v>
      </c>
      <c r="G86" s="219">
        <v>0</v>
      </c>
      <c r="H86" s="219">
        <v>2</v>
      </c>
      <c r="I86" s="219">
        <v>2</v>
      </c>
      <c r="J86" s="219">
        <v>0</v>
      </c>
      <c r="K86" s="218">
        <v>0</v>
      </c>
      <c r="L86" s="219">
        <v>0</v>
      </c>
      <c r="M86" s="219">
        <v>0</v>
      </c>
      <c r="N86" s="219">
        <v>38</v>
      </c>
      <c r="O86" s="219">
        <v>38</v>
      </c>
      <c r="P86" s="135">
        <v>40</v>
      </c>
      <c r="Q86" s="116">
        <f t="shared" si="2"/>
        <v>0</v>
      </c>
      <c r="R86" s="116">
        <f t="shared" si="2"/>
        <v>0</v>
      </c>
      <c r="S86" s="116">
        <f t="shared" si="3"/>
        <v>0</v>
      </c>
      <c r="T86" s="126"/>
      <c r="U86" s="126"/>
    </row>
    <row r="87" spans="1:21" outlineLevel="1" x14ac:dyDescent="0.3">
      <c r="A87" s="134" t="s">
        <v>306</v>
      </c>
      <c r="B87" s="134" t="s">
        <v>307</v>
      </c>
      <c r="C87" s="134" t="s">
        <v>119</v>
      </c>
      <c r="D87" s="135">
        <v>0</v>
      </c>
      <c r="E87" s="135">
        <v>0</v>
      </c>
      <c r="F87" s="135">
        <v>0</v>
      </c>
      <c r="G87" s="135">
        <v>1</v>
      </c>
      <c r="H87" s="135">
        <v>0</v>
      </c>
      <c r="I87" s="135">
        <v>1</v>
      </c>
      <c r="J87" s="135">
        <v>0</v>
      </c>
      <c r="K87" s="134">
        <v>0</v>
      </c>
      <c r="L87" s="135">
        <v>0</v>
      </c>
      <c r="M87" s="135">
        <v>1</v>
      </c>
      <c r="N87" s="135">
        <v>0</v>
      </c>
      <c r="O87" s="135">
        <v>1</v>
      </c>
      <c r="P87" s="135">
        <v>2</v>
      </c>
      <c r="Q87" s="116">
        <f t="shared" si="2"/>
        <v>0</v>
      </c>
      <c r="R87" s="116">
        <f t="shared" si="2"/>
        <v>0</v>
      </c>
      <c r="S87" s="116">
        <f t="shared" si="3"/>
        <v>0</v>
      </c>
      <c r="T87" s="126"/>
      <c r="U87" s="126"/>
    </row>
    <row r="88" spans="1:21" outlineLevel="1" x14ac:dyDescent="0.3">
      <c r="A88" s="218" t="s">
        <v>308</v>
      </c>
      <c r="B88" s="218" t="s">
        <v>309</v>
      </c>
      <c r="C88" s="218" t="s">
        <v>108</v>
      </c>
      <c r="D88" s="219">
        <v>0</v>
      </c>
      <c r="E88" s="219">
        <v>0</v>
      </c>
      <c r="F88" s="219">
        <v>0</v>
      </c>
      <c r="G88" s="219">
        <v>1</v>
      </c>
      <c r="H88" s="219">
        <v>0</v>
      </c>
      <c r="I88" s="219">
        <v>1</v>
      </c>
      <c r="J88" s="219">
        <v>0</v>
      </c>
      <c r="K88" s="218">
        <v>0</v>
      </c>
      <c r="L88" s="219">
        <v>0</v>
      </c>
      <c r="M88" s="219">
        <v>1</v>
      </c>
      <c r="N88" s="219">
        <v>0</v>
      </c>
      <c r="O88" s="219">
        <v>1</v>
      </c>
      <c r="P88" s="135">
        <v>2</v>
      </c>
      <c r="Q88" s="116">
        <f t="shared" si="2"/>
        <v>0</v>
      </c>
      <c r="R88" s="116">
        <f t="shared" si="2"/>
        <v>0</v>
      </c>
      <c r="S88" s="116">
        <f t="shared" si="3"/>
        <v>0</v>
      </c>
      <c r="T88" s="126"/>
      <c r="U88" s="126"/>
    </row>
    <row r="89" spans="1:21" outlineLevel="1" x14ac:dyDescent="0.3">
      <c r="A89" s="134" t="s">
        <v>310</v>
      </c>
      <c r="B89" s="134" t="s">
        <v>311</v>
      </c>
      <c r="C89" s="134" t="s">
        <v>119</v>
      </c>
      <c r="D89" s="135">
        <v>0</v>
      </c>
      <c r="E89" s="135">
        <v>2</v>
      </c>
      <c r="F89" s="135">
        <v>6</v>
      </c>
      <c r="G89" s="135">
        <v>8</v>
      </c>
      <c r="H89" s="135">
        <v>14</v>
      </c>
      <c r="I89" s="135">
        <v>30</v>
      </c>
      <c r="J89" s="135">
        <v>0</v>
      </c>
      <c r="K89" s="134">
        <v>18</v>
      </c>
      <c r="L89" s="135">
        <v>10</v>
      </c>
      <c r="M89" s="135">
        <v>4</v>
      </c>
      <c r="N89" s="135">
        <v>58</v>
      </c>
      <c r="O89" s="135">
        <v>90</v>
      </c>
      <c r="P89" s="135">
        <v>120</v>
      </c>
      <c r="Q89" s="116">
        <f t="shared" si="2"/>
        <v>20</v>
      </c>
      <c r="R89" s="116">
        <f t="shared" si="2"/>
        <v>16</v>
      </c>
      <c r="S89" s="116">
        <f t="shared" si="3"/>
        <v>36</v>
      </c>
      <c r="T89" s="126">
        <v>1</v>
      </c>
      <c r="U89" s="126">
        <v>1</v>
      </c>
    </row>
    <row r="90" spans="1:21" outlineLevel="1" x14ac:dyDescent="0.3">
      <c r="A90" s="218" t="s">
        <v>312</v>
      </c>
      <c r="B90" s="218" t="s">
        <v>313</v>
      </c>
      <c r="C90" s="218" t="s">
        <v>108</v>
      </c>
      <c r="D90" s="219">
        <v>0</v>
      </c>
      <c r="E90" s="219">
        <v>1</v>
      </c>
      <c r="F90" s="219">
        <v>3</v>
      </c>
      <c r="G90" s="219">
        <v>4</v>
      </c>
      <c r="H90" s="219">
        <v>7</v>
      </c>
      <c r="I90" s="219">
        <v>15</v>
      </c>
      <c r="J90" s="219">
        <v>0</v>
      </c>
      <c r="K90" s="218">
        <v>9</v>
      </c>
      <c r="L90" s="219">
        <v>5</v>
      </c>
      <c r="M90" s="219">
        <v>2</v>
      </c>
      <c r="N90" s="219">
        <v>29</v>
      </c>
      <c r="O90" s="219">
        <v>45</v>
      </c>
      <c r="P90" s="135">
        <v>60</v>
      </c>
      <c r="Q90" s="116">
        <f t="shared" si="2"/>
        <v>10</v>
      </c>
      <c r="R90" s="116">
        <f t="shared" si="2"/>
        <v>8</v>
      </c>
      <c r="S90" s="116">
        <f t="shared" si="3"/>
        <v>18</v>
      </c>
      <c r="T90" s="126"/>
      <c r="U90" s="126"/>
    </row>
    <row r="91" spans="1:21" outlineLevel="1" x14ac:dyDescent="0.3">
      <c r="A91" s="218" t="s">
        <v>314</v>
      </c>
      <c r="B91" s="218" t="s">
        <v>315</v>
      </c>
      <c r="C91" s="218" t="s">
        <v>108</v>
      </c>
      <c r="D91" s="219">
        <v>0</v>
      </c>
      <c r="E91" s="219">
        <v>1</v>
      </c>
      <c r="F91" s="219">
        <v>3</v>
      </c>
      <c r="G91" s="219">
        <v>4</v>
      </c>
      <c r="H91" s="219">
        <v>7</v>
      </c>
      <c r="I91" s="219">
        <v>15</v>
      </c>
      <c r="J91" s="219">
        <v>0</v>
      </c>
      <c r="K91" s="218">
        <v>9</v>
      </c>
      <c r="L91" s="219">
        <v>5</v>
      </c>
      <c r="M91" s="219">
        <v>2</v>
      </c>
      <c r="N91" s="219">
        <v>29</v>
      </c>
      <c r="O91" s="219">
        <v>45</v>
      </c>
      <c r="P91" s="135">
        <v>60</v>
      </c>
      <c r="Q91" s="116">
        <f t="shared" si="2"/>
        <v>10</v>
      </c>
      <c r="R91" s="116">
        <f t="shared" si="2"/>
        <v>8</v>
      </c>
      <c r="S91" s="116">
        <f t="shared" si="3"/>
        <v>18</v>
      </c>
      <c r="T91" s="126"/>
      <c r="U91" s="126"/>
    </row>
    <row r="92" spans="1:21" outlineLevel="1" x14ac:dyDescent="0.3">
      <c r="A92" s="134" t="s">
        <v>316</v>
      </c>
      <c r="B92" s="134" t="s">
        <v>317</v>
      </c>
      <c r="C92" s="134" t="s">
        <v>119</v>
      </c>
      <c r="D92" s="135">
        <v>0</v>
      </c>
      <c r="E92" s="135">
        <v>0</v>
      </c>
      <c r="F92" s="135">
        <v>0</v>
      </c>
      <c r="G92" s="135">
        <v>0</v>
      </c>
      <c r="H92" s="135">
        <v>0</v>
      </c>
      <c r="I92" s="135">
        <v>0</v>
      </c>
      <c r="J92" s="135">
        <v>0</v>
      </c>
      <c r="K92" s="134">
        <v>20</v>
      </c>
      <c r="L92" s="135">
        <v>7</v>
      </c>
      <c r="M92" s="135">
        <v>5</v>
      </c>
      <c r="N92" s="135">
        <v>2</v>
      </c>
      <c r="O92" s="135">
        <v>34</v>
      </c>
      <c r="P92" s="135">
        <v>34</v>
      </c>
      <c r="Q92" s="116">
        <f t="shared" si="2"/>
        <v>20</v>
      </c>
      <c r="R92" s="116">
        <f t="shared" si="2"/>
        <v>7</v>
      </c>
      <c r="S92" s="116">
        <f t="shared" si="3"/>
        <v>27</v>
      </c>
      <c r="T92" s="126">
        <v>1</v>
      </c>
      <c r="U92" s="126">
        <v>1</v>
      </c>
    </row>
    <row r="93" spans="1:21" outlineLevel="1" x14ac:dyDescent="0.3">
      <c r="A93" s="218" t="s">
        <v>318</v>
      </c>
      <c r="B93" s="218" t="s">
        <v>319</v>
      </c>
      <c r="C93" s="218" t="s">
        <v>108</v>
      </c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8">
        <v>20</v>
      </c>
      <c r="L93" s="219">
        <v>7</v>
      </c>
      <c r="M93" s="219">
        <v>5</v>
      </c>
      <c r="N93" s="219">
        <v>2</v>
      </c>
      <c r="O93" s="219">
        <v>34</v>
      </c>
      <c r="P93" s="135">
        <v>34</v>
      </c>
      <c r="Q93" s="116">
        <f t="shared" si="2"/>
        <v>20</v>
      </c>
      <c r="R93" s="116">
        <f t="shared" si="2"/>
        <v>7</v>
      </c>
      <c r="S93" s="116">
        <f t="shared" si="3"/>
        <v>27</v>
      </c>
      <c r="T93" s="126"/>
      <c r="U93" s="126"/>
    </row>
    <row r="94" spans="1:21" outlineLevel="1" x14ac:dyDescent="0.3">
      <c r="A94" s="134" t="s">
        <v>320</v>
      </c>
      <c r="B94" s="134" t="s">
        <v>321</v>
      </c>
      <c r="C94" s="134" t="s">
        <v>119</v>
      </c>
      <c r="D94" s="135">
        <v>0</v>
      </c>
      <c r="E94" s="135">
        <v>0</v>
      </c>
      <c r="F94" s="135">
        <v>0</v>
      </c>
      <c r="G94" s="135">
        <v>0</v>
      </c>
      <c r="H94" s="135">
        <v>1</v>
      </c>
      <c r="I94" s="135">
        <v>1</v>
      </c>
      <c r="J94" s="135">
        <v>0</v>
      </c>
      <c r="K94" s="134">
        <v>9</v>
      </c>
      <c r="L94" s="135">
        <v>37</v>
      </c>
      <c r="M94" s="135">
        <v>5</v>
      </c>
      <c r="N94" s="135">
        <v>0</v>
      </c>
      <c r="O94" s="135">
        <v>51</v>
      </c>
      <c r="P94" s="135">
        <v>52</v>
      </c>
      <c r="Q94" s="116">
        <f t="shared" si="2"/>
        <v>9</v>
      </c>
      <c r="R94" s="116">
        <f t="shared" si="2"/>
        <v>37</v>
      </c>
      <c r="S94" s="116">
        <f t="shared" si="3"/>
        <v>46</v>
      </c>
      <c r="T94" s="126">
        <v>1</v>
      </c>
      <c r="U94" s="126">
        <v>1</v>
      </c>
    </row>
    <row r="95" spans="1:21" outlineLevel="1" x14ac:dyDescent="0.3">
      <c r="A95" s="218" t="s">
        <v>322</v>
      </c>
      <c r="B95" s="218" t="s">
        <v>323</v>
      </c>
      <c r="C95" s="218" t="s">
        <v>108</v>
      </c>
      <c r="D95" s="219">
        <v>0</v>
      </c>
      <c r="E95" s="219">
        <v>0</v>
      </c>
      <c r="F95" s="219">
        <v>0</v>
      </c>
      <c r="G95" s="219">
        <v>0</v>
      </c>
      <c r="H95" s="219">
        <v>1</v>
      </c>
      <c r="I95" s="219">
        <v>1</v>
      </c>
      <c r="J95" s="219">
        <v>0</v>
      </c>
      <c r="K95" s="218">
        <v>9</v>
      </c>
      <c r="L95" s="219">
        <v>37</v>
      </c>
      <c r="M95" s="219">
        <v>5</v>
      </c>
      <c r="N95" s="219">
        <v>0</v>
      </c>
      <c r="O95" s="219">
        <v>51</v>
      </c>
      <c r="P95" s="135">
        <v>52</v>
      </c>
      <c r="Q95" s="116">
        <f t="shared" si="2"/>
        <v>9</v>
      </c>
      <c r="R95" s="116">
        <f t="shared" si="2"/>
        <v>37</v>
      </c>
      <c r="S95" s="116">
        <f t="shared" si="3"/>
        <v>46</v>
      </c>
      <c r="T95" s="126"/>
      <c r="U95" s="126"/>
    </row>
    <row r="96" spans="1:21" outlineLevel="1" x14ac:dyDescent="0.3">
      <c r="A96" s="134" t="s">
        <v>324</v>
      </c>
      <c r="B96" s="134" t="s">
        <v>325</v>
      </c>
      <c r="C96" s="134" t="s">
        <v>119</v>
      </c>
      <c r="D96" s="135">
        <v>0</v>
      </c>
      <c r="E96" s="135">
        <v>0</v>
      </c>
      <c r="F96" s="135">
        <v>0</v>
      </c>
      <c r="G96" s="135">
        <v>0</v>
      </c>
      <c r="H96" s="135">
        <v>1</v>
      </c>
      <c r="I96" s="135">
        <v>1</v>
      </c>
      <c r="J96" s="135">
        <v>0</v>
      </c>
      <c r="K96" s="134">
        <v>0</v>
      </c>
      <c r="L96" s="135">
        <v>0</v>
      </c>
      <c r="M96" s="135">
        <v>0</v>
      </c>
      <c r="N96" s="135">
        <v>10</v>
      </c>
      <c r="O96" s="135">
        <v>10</v>
      </c>
      <c r="P96" s="135">
        <v>11</v>
      </c>
      <c r="Q96" s="116">
        <f t="shared" si="2"/>
        <v>0</v>
      </c>
      <c r="R96" s="116">
        <f t="shared" si="2"/>
        <v>0</v>
      </c>
      <c r="S96" s="116">
        <f t="shared" si="3"/>
        <v>0</v>
      </c>
      <c r="T96" s="126"/>
      <c r="U96" s="126"/>
    </row>
    <row r="97" spans="1:21" outlineLevel="1" x14ac:dyDescent="0.3">
      <c r="A97" s="218" t="s">
        <v>326</v>
      </c>
      <c r="B97" s="218" t="s">
        <v>327</v>
      </c>
      <c r="C97" s="218" t="s">
        <v>108</v>
      </c>
      <c r="D97" s="219">
        <v>0</v>
      </c>
      <c r="E97" s="219">
        <v>0</v>
      </c>
      <c r="F97" s="219">
        <v>0</v>
      </c>
      <c r="G97" s="219">
        <v>0</v>
      </c>
      <c r="H97" s="219">
        <v>1</v>
      </c>
      <c r="I97" s="219">
        <v>1</v>
      </c>
      <c r="J97" s="219">
        <v>0</v>
      </c>
      <c r="K97" s="218">
        <v>0</v>
      </c>
      <c r="L97" s="219">
        <v>0</v>
      </c>
      <c r="M97" s="219">
        <v>0</v>
      </c>
      <c r="N97" s="219">
        <v>10</v>
      </c>
      <c r="O97" s="219">
        <v>10</v>
      </c>
      <c r="P97" s="135">
        <v>11</v>
      </c>
      <c r="Q97" s="116">
        <f t="shared" si="2"/>
        <v>0</v>
      </c>
      <c r="R97" s="116">
        <f t="shared" si="2"/>
        <v>0</v>
      </c>
      <c r="S97" s="116">
        <f t="shared" si="3"/>
        <v>0</v>
      </c>
      <c r="T97" s="126"/>
      <c r="U97" s="126"/>
    </row>
    <row r="98" spans="1:21" outlineLevel="1" x14ac:dyDescent="0.3">
      <c r="A98" s="134" t="s">
        <v>328</v>
      </c>
      <c r="B98" s="134" t="s">
        <v>329</v>
      </c>
      <c r="C98" s="134" t="s">
        <v>119</v>
      </c>
      <c r="D98" s="135">
        <v>0</v>
      </c>
      <c r="E98" s="135">
        <v>0</v>
      </c>
      <c r="F98" s="135">
        <v>8</v>
      </c>
      <c r="G98" s="135">
        <v>0</v>
      </c>
      <c r="H98" s="135">
        <v>8</v>
      </c>
      <c r="I98" s="135">
        <v>16</v>
      </c>
      <c r="J98" s="135">
        <v>0</v>
      </c>
      <c r="K98" s="134">
        <v>0</v>
      </c>
      <c r="L98" s="135">
        <v>16</v>
      </c>
      <c r="M98" s="135">
        <v>0</v>
      </c>
      <c r="N98" s="135">
        <v>8</v>
      </c>
      <c r="O98" s="135">
        <v>24</v>
      </c>
      <c r="P98" s="135">
        <v>40</v>
      </c>
      <c r="Q98" s="116">
        <f t="shared" si="2"/>
        <v>0</v>
      </c>
      <c r="R98" s="116">
        <f t="shared" si="2"/>
        <v>24</v>
      </c>
      <c r="S98" s="116">
        <f t="shared" si="3"/>
        <v>24</v>
      </c>
      <c r="T98" s="126">
        <v>1</v>
      </c>
      <c r="U98" s="126">
        <v>1</v>
      </c>
    </row>
    <row r="99" spans="1:21" outlineLevel="1" x14ac:dyDescent="0.3">
      <c r="A99" s="218" t="s">
        <v>330</v>
      </c>
      <c r="B99" s="218" t="s">
        <v>331</v>
      </c>
      <c r="C99" s="218" t="s">
        <v>108</v>
      </c>
      <c r="D99" s="219">
        <v>0</v>
      </c>
      <c r="E99" s="219">
        <v>0</v>
      </c>
      <c r="F99" s="219">
        <v>2</v>
      </c>
      <c r="G99" s="219">
        <v>0</v>
      </c>
      <c r="H99" s="219">
        <v>2</v>
      </c>
      <c r="I99" s="219">
        <v>4</v>
      </c>
      <c r="J99" s="219">
        <v>0</v>
      </c>
      <c r="K99" s="218">
        <v>0</v>
      </c>
      <c r="L99" s="219">
        <v>4</v>
      </c>
      <c r="M99" s="219">
        <v>0</v>
      </c>
      <c r="N99" s="219">
        <v>2</v>
      </c>
      <c r="O99" s="219">
        <v>6</v>
      </c>
      <c r="P99" s="135">
        <v>10</v>
      </c>
      <c r="Q99" s="116">
        <f t="shared" si="2"/>
        <v>0</v>
      </c>
      <c r="R99" s="116">
        <f t="shared" si="2"/>
        <v>6</v>
      </c>
      <c r="S99" s="116">
        <f t="shared" si="3"/>
        <v>6</v>
      </c>
      <c r="T99" s="126"/>
      <c r="U99" s="126"/>
    </row>
    <row r="100" spans="1:21" outlineLevel="1" x14ac:dyDescent="0.3">
      <c r="A100" s="218" t="s">
        <v>332</v>
      </c>
      <c r="B100" s="218" t="s">
        <v>333</v>
      </c>
      <c r="C100" s="218" t="s">
        <v>108</v>
      </c>
      <c r="D100" s="219">
        <v>0</v>
      </c>
      <c r="E100" s="219">
        <v>0</v>
      </c>
      <c r="F100" s="219">
        <v>2</v>
      </c>
      <c r="G100" s="219">
        <v>0</v>
      </c>
      <c r="H100" s="219">
        <v>2</v>
      </c>
      <c r="I100" s="219">
        <v>4</v>
      </c>
      <c r="J100" s="219">
        <v>0</v>
      </c>
      <c r="K100" s="218">
        <v>0</v>
      </c>
      <c r="L100" s="219">
        <v>4</v>
      </c>
      <c r="M100" s="219">
        <v>0</v>
      </c>
      <c r="N100" s="219">
        <v>2</v>
      </c>
      <c r="O100" s="219">
        <v>6</v>
      </c>
      <c r="P100" s="135">
        <v>10</v>
      </c>
      <c r="Q100" s="116">
        <f t="shared" si="2"/>
        <v>0</v>
      </c>
      <c r="R100" s="116">
        <f t="shared" si="2"/>
        <v>6</v>
      </c>
      <c r="S100" s="116">
        <f t="shared" si="3"/>
        <v>6</v>
      </c>
      <c r="T100" s="126"/>
      <c r="U100" s="126"/>
    </row>
    <row r="101" spans="1:21" outlineLevel="1" x14ac:dyDescent="0.3">
      <c r="A101" s="218" t="s">
        <v>334</v>
      </c>
      <c r="B101" s="218" t="s">
        <v>335</v>
      </c>
      <c r="C101" s="218" t="s">
        <v>108</v>
      </c>
      <c r="D101" s="219">
        <v>0</v>
      </c>
      <c r="E101" s="219">
        <v>0</v>
      </c>
      <c r="F101" s="219">
        <v>2</v>
      </c>
      <c r="G101" s="219">
        <v>0</v>
      </c>
      <c r="H101" s="219">
        <v>2</v>
      </c>
      <c r="I101" s="219">
        <v>4</v>
      </c>
      <c r="J101" s="219">
        <v>0</v>
      </c>
      <c r="K101" s="218">
        <v>0</v>
      </c>
      <c r="L101" s="219">
        <v>4</v>
      </c>
      <c r="M101" s="219">
        <v>0</v>
      </c>
      <c r="N101" s="219">
        <v>2</v>
      </c>
      <c r="O101" s="219">
        <v>6</v>
      </c>
      <c r="P101" s="135">
        <v>10</v>
      </c>
      <c r="Q101" s="116">
        <f t="shared" si="2"/>
        <v>0</v>
      </c>
      <c r="R101" s="116">
        <f t="shared" si="2"/>
        <v>6</v>
      </c>
      <c r="S101" s="116">
        <f t="shared" si="3"/>
        <v>6</v>
      </c>
      <c r="T101" s="126"/>
      <c r="U101" s="126"/>
    </row>
    <row r="102" spans="1:21" outlineLevel="1" x14ac:dyDescent="0.3">
      <c r="A102" s="218" t="s">
        <v>336</v>
      </c>
      <c r="B102" s="218" t="s">
        <v>337</v>
      </c>
      <c r="C102" s="218" t="s">
        <v>108</v>
      </c>
      <c r="D102" s="219">
        <v>0</v>
      </c>
      <c r="E102" s="219">
        <v>0</v>
      </c>
      <c r="F102" s="219">
        <v>2</v>
      </c>
      <c r="G102" s="219">
        <v>0</v>
      </c>
      <c r="H102" s="219">
        <v>2</v>
      </c>
      <c r="I102" s="219">
        <v>4</v>
      </c>
      <c r="J102" s="219">
        <v>0</v>
      </c>
      <c r="K102" s="218">
        <v>0</v>
      </c>
      <c r="L102" s="219">
        <v>4</v>
      </c>
      <c r="M102" s="219">
        <v>0</v>
      </c>
      <c r="N102" s="219">
        <v>2</v>
      </c>
      <c r="O102" s="219">
        <v>6</v>
      </c>
      <c r="P102" s="135">
        <v>10</v>
      </c>
      <c r="Q102" s="116">
        <f t="shared" si="2"/>
        <v>0</v>
      </c>
      <c r="R102" s="116">
        <f t="shared" si="2"/>
        <v>6</v>
      </c>
      <c r="S102" s="116">
        <f t="shared" si="3"/>
        <v>6</v>
      </c>
      <c r="T102" s="126"/>
      <c r="U102" s="126"/>
    </row>
    <row r="103" spans="1:21" outlineLevel="1" x14ac:dyDescent="0.3">
      <c r="A103" s="134" t="s">
        <v>338</v>
      </c>
      <c r="B103" s="134" t="s">
        <v>339</v>
      </c>
      <c r="C103" s="134" t="s">
        <v>119</v>
      </c>
      <c r="D103" s="135">
        <v>0</v>
      </c>
      <c r="E103" s="135">
        <v>4</v>
      </c>
      <c r="F103" s="135">
        <v>4</v>
      </c>
      <c r="G103" s="135">
        <v>0</v>
      </c>
      <c r="H103" s="135">
        <v>44</v>
      </c>
      <c r="I103" s="135">
        <v>52</v>
      </c>
      <c r="J103" s="135">
        <v>0</v>
      </c>
      <c r="K103" s="134">
        <v>4</v>
      </c>
      <c r="L103" s="135">
        <v>16</v>
      </c>
      <c r="M103" s="135">
        <v>12</v>
      </c>
      <c r="N103" s="135">
        <v>76</v>
      </c>
      <c r="O103" s="135">
        <v>108</v>
      </c>
      <c r="P103" s="135">
        <v>160</v>
      </c>
      <c r="Q103" s="116">
        <f t="shared" si="2"/>
        <v>8</v>
      </c>
      <c r="R103" s="116">
        <f t="shared" si="2"/>
        <v>20</v>
      </c>
      <c r="S103" s="116">
        <f t="shared" si="3"/>
        <v>28</v>
      </c>
      <c r="T103" s="126">
        <v>1</v>
      </c>
      <c r="U103" s="126">
        <v>1</v>
      </c>
    </row>
    <row r="104" spans="1:21" outlineLevel="1" x14ac:dyDescent="0.3">
      <c r="A104" s="218" t="s">
        <v>340</v>
      </c>
      <c r="B104" s="218" t="s">
        <v>341</v>
      </c>
      <c r="C104" s="218" t="s">
        <v>108</v>
      </c>
      <c r="D104" s="219">
        <v>0</v>
      </c>
      <c r="E104" s="219">
        <v>2</v>
      </c>
      <c r="F104" s="219">
        <v>2</v>
      </c>
      <c r="G104" s="219">
        <v>0</v>
      </c>
      <c r="H104" s="219">
        <v>22</v>
      </c>
      <c r="I104" s="219">
        <v>26</v>
      </c>
      <c r="J104" s="219">
        <v>0</v>
      </c>
      <c r="K104" s="218">
        <v>2</v>
      </c>
      <c r="L104" s="219">
        <v>8</v>
      </c>
      <c r="M104" s="219">
        <v>6</v>
      </c>
      <c r="N104" s="219">
        <v>38</v>
      </c>
      <c r="O104" s="219">
        <v>54</v>
      </c>
      <c r="P104" s="135">
        <v>80</v>
      </c>
      <c r="Q104" s="116">
        <f t="shared" si="2"/>
        <v>4</v>
      </c>
      <c r="R104" s="116">
        <f t="shared" si="2"/>
        <v>10</v>
      </c>
      <c r="S104" s="116">
        <f t="shared" si="3"/>
        <v>14</v>
      </c>
      <c r="T104" s="126"/>
      <c r="U104" s="126"/>
    </row>
    <row r="105" spans="1:21" outlineLevel="1" x14ac:dyDescent="0.3">
      <c r="A105" s="218" t="s">
        <v>342</v>
      </c>
      <c r="B105" s="218" t="s">
        <v>343</v>
      </c>
      <c r="C105" s="218" t="s">
        <v>108</v>
      </c>
      <c r="D105" s="219">
        <v>0</v>
      </c>
      <c r="E105" s="219">
        <v>2</v>
      </c>
      <c r="F105" s="219">
        <v>2</v>
      </c>
      <c r="G105" s="219">
        <v>0</v>
      </c>
      <c r="H105" s="219">
        <v>22</v>
      </c>
      <c r="I105" s="219">
        <v>26</v>
      </c>
      <c r="J105" s="219">
        <v>0</v>
      </c>
      <c r="K105" s="218">
        <v>2</v>
      </c>
      <c r="L105" s="219">
        <v>8</v>
      </c>
      <c r="M105" s="219">
        <v>6</v>
      </c>
      <c r="N105" s="219">
        <v>38</v>
      </c>
      <c r="O105" s="219">
        <v>54</v>
      </c>
      <c r="P105" s="135">
        <v>80</v>
      </c>
      <c r="Q105" s="116">
        <f t="shared" si="2"/>
        <v>4</v>
      </c>
      <c r="R105" s="116">
        <f t="shared" si="2"/>
        <v>10</v>
      </c>
      <c r="S105" s="116">
        <f t="shared" si="3"/>
        <v>14</v>
      </c>
      <c r="T105" s="126"/>
      <c r="U105" s="126"/>
    </row>
    <row r="106" spans="1:21" outlineLevel="1" x14ac:dyDescent="0.3">
      <c r="A106" s="134" t="s">
        <v>344</v>
      </c>
      <c r="B106" s="134" t="s">
        <v>345</v>
      </c>
      <c r="C106" s="134" t="s">
        <v>119</v>
      </c>
      <c r="D106" s="135">
        <v>3</v>
      </c>
      <c r="E106" s="135">
        <v>7</v>
      </c>
      <c r="F106" s="135">
        <v>2</v>
      </c>
      <c r="G106" s="135">
        <v>4</v>
      </c>
      <c r="H106" s="135">
        <v>15</v>
      </c>
      <c r="I106" s="135">
        <v>31</v>
      </c>
      <c r="J106" s="135">
        <v>1</v>
      </c>
      <c r="K106" s="134">
        <v>10</v>
      </c>
      <c r="L106" s="135">
        <v>3</v>
      </c>
      <c r="M106" s="135">
        <v>10</v>
      </c>
      <c r="N106" s="135">
        <v>73</v>
      </c>
      <c r="O106" s="135">
        <v>97</v>
      </c>
      <c r="P106" s="135">
        <v>128</v>
      </c>
      <c r="Q106" s="116">
        <f t="shared" si="2"/>
        <v>17</v>
      </c>
      <c r="R106" s="116">
        <f t="shared" si="2"/>
        <v>5</v>
      </c>
      <c r="S106" s="116">
        <f t="shared" si="3"/>
        <v>22</v>
      </c>
      <c r="T106" s="126">
        <v>1</v>
      </c>
      <c r="U106" s="126">
        <v>1</v>
      </c>
    </row>
    <row r="107" spans="1:21" outlineLevel="1" x14ac:dyDescent="0.3">
      <c r="A107" s="218" t="s">
        <v>346</v>
      </c>
      <c r="B107" s="218" t="s">
        <v>347</v>
      </c>
      <c r="C107" s="218" t="s">
        <v>108</v>
      </c>
      <c r="D107" s="219">
        <v>3</v>
      </c>
      <c r="E107" s="219">
        <v>7</v>
      </c>
      <c r="F107" s="219">
        <v>2</v>
      </c>
      <c r="G107" s="219">
        <v>4</v>
      </c>
      <c r="H107" s="219">
        <v>15</v>
      </c>
      <c r="I107" s="219">
        <v>31</v>
      </c>
      <c r="J107" s="219">
        <v>1</v>
      </c>
      <c r="K107" s="218">
        <v>10</v>
      </c>
      <c r="L107" s="219">
        <v>3</v>
      </c>
      <c r="M107" s="219">
        <v>10</v>
      </c>
      <c r="N107" s="219">
        <v>73</v>
      </c>
      <c r="O107" s="219">
        <v>97</v>
      </c>
      <c r="P107" s="135">
        <v>128</v>
      </c>
      <c r="Q107" s="116">
        <f t="shared" si="2"/>
        <v>17</v>
      </c>
      <c r="R107" s="116">
        <f t="shared" si="2"/>
        <v>5</v>
      </c>
      <c r="S107" s="116">
        <f t="shared" si="3"/>
        <v>22</v>
      </c>
      <c r="T107" s="126"/>
      <c r="U107" s="126"/>
    </row>
    <row r="108" spans="1:21" outlineLevel="1" x14ac:dyDescent="0.3">
      <c r="A108" s="134" t="s">
        <v>348</v>
      </c>
      <c r="B108" s="134" t="s">
        <v>349</v>
      </c>
      <c r="C108" s="134" t="s">
        <v>119</v>
      </c>
      <c r="D108" s="135">
        <v>0</v>
      </c>
      <c r="E108" s="135">
        <v>4</v>
      </c>
      <c r="F108" s="135">
        <v>10</v>
      </c>
      <c r="G108" s="135">
        <v>13</v>
      </c>
      <c r="H108" s="135">
        <v>287</v>
      </c>
      <c r="I108" s="135">
        <v>314</v>
      </c>
      <c r="J108" s="135">
        <v>0</v>
      </c>
      <c r="K108" s="134">
        <v>12</v>
      </c>
      <c r="L108" s="135">
        <v>67</v>
      </c>
      <c r="M108" s="135">
        <v>90</v>
      </c>
      <c r="N108" s="135">
        <v>762</v>
      </c>
      <c r="O108" s="135">
        <v>931</v>
      </c>
      <c r="P108" s="135">
        <v>1245</v>
      </c>
      <c r="Q108" s="116">
        <f t="shared" si="2"/>
        <v>16</v>
      </c>
      <c r="R108" s="116">
        <f t="shared" si="2"/>
        <v>77</v>
      </c>
      <c r="S108" s="116">
        <f t="shared" si="3"/>
        <v>93</v>
      </c>
      <c r="T108" s="126">
        <v>1</v>
      </c>
      <c r="U108" s="126">
        <v>1</v>
      </c>
    </row>
    <row r="109" spans="1:21" outlineLevel="1" x14ac:dyDescent="0.3">
      <c r="A109" s="218" t="s">
        <v>350</v>
      </c>
      <c r="B109" s="218" t="s">
        <v>351</v>
      </c>
      <c r="C109" s="218" t="s">
        <v>108</v>
      </c>
      <c r="D109" s="219">
        <v>0</v>
      </c>
      <c r="E109" s="219">
        <v>4</v>
      </c>
      <c r="F109" s="219">
        <v>10</v>
      </c>
      <c r="G109" s="219">
        <v>13</v>
      </c>
      <c r="H109" s="219">
        <v>287</v>
      </c>
      <c r="I109" s="219">
        <v>314</v>
      </c>
      <c r="J109" s="219">
        <v>0</v>
      </c>
      <c r="K109" s="218">
        <v>12</v>
      </c>
      <c r="L109" s="219">
        <v>67</v>
      </c>
      <c r="M109" s="219">
        <v>90</v>
      </c>
      <c r="N109" s="219">
        <v>762</v>
      </c>
      <c r="O109" s="219">
        <v>931</v>
      </c>
      <c r="P109" s="135">
        <v>1245</v>
      </c>
      <c r="Q109" s="116">
        <f t="shared" si="2"/>
        <v>16</v>
      </c>
      <c r="R109" s="116">
        <f t="shared" si="2"/>
        <v>77</v>
      </c>
      <c r="S109" s="116">
        <f t="shared" si="3"/>
        <v>93</v>
      </c>
      <c r="T109" s="126"/>
      <c r="U109" s="126"/>
    </row>
    <row r="110" spans="1:21" outlineLevel="1" x14ac:dyDescent="0.3">
      <c r="A110" s="134" t="s">
        <v>352</v>
      </c>
      <c r="B110" s="134" t="s">
        <v>353</v>
      </c>
      <c r="C110" s="134" t="s">
        <v>119</v>
      </c>
      <c r="D110" s="135">
        <v>0</v>
      </c>
      <c r="E110" s="135">
        <v>0</v>
      </c>
      <c r="F110" s="135">
        <v>15</v>
      </c>
      <c r="G110" s="135">
        <v>20</v>
      </c>
      <c r="H110" s="135">
        <v>4</v>
      </c>
      <c r="I110" s="135">
        <v>39</v>
      </c>
      <c r="J110" s="135">
        <v>0</v>
      </c>
      <c r="K110" s="134">
        <v>0</v>
      </c>
      <c r="L110" s="135">
        <v>0</v>
      </c>
      <c r="M110" s="135">
        <v>0</v>
      </c>
      <c r="N110" s="135">
        <v>4</v>
      </c>
      <c r="O110" s="135">
        <v>4</v>
      </c>
      <c r="P110" s="135">
        <v>43</v>
      </c>
      <c r="Q110" s="116">
        <f t="shared" si="2"/>
        <v>0</v>
      </c>
      <c r="R110" s="116">
        <f t="shared" si="2"/>
        <v>15</v>
      </c>
      <c r="S110" s="116">
        <f t="shared" si="3"/>
        <v>15</v>
      </c>
      <c r="T110" s="126">
        <v>1</v>
      </c>
      <c r="U110" s="126">
        <v>1</v>
      </c>
    </row>
    <row r="111" spans="1:21" outlineLevel="1" x14ac:dyDescent="0.3">
      <c r="A111" s="218" t="s">
        <v>230</v>
      </c>
      <c r="B111" s="218" t="s">
        <v>231</v>
      </c>
      <c r="C111" s="218" t="s">
        <v>108</v>
      </c>
      <c r="D111" s="219">
        <v>0</v>
      </c>
      <c r="E111" s="219">
        <v>0</v>
      </c>
      <c r="F111" s="219">
        <v>15</v>
      </c>
      <c r="G111" s="219">
        <v>20</v>
      </c>
      <c r="H111" s="219">
        <v>4</v>
      </c>
      <c r="I111" s="219">
        <v>39</v>
      </c>
      <c r="J111" s="219">
        <v>0</v>
      </c>
      <c r="K111" s="218">
        <v>0</v>
      </c>
      <c r="L111" s="219">
        <v>0</v>
      </c>
      <c r="M111" s="219">
        <v>0</v>
      </c>
      <c r="N111" s="219">
        <v>4</v>
      </c>
      <c r="O111" s="219">
        <v>4</v>
      </c>
      <c r="P111" s="135">
        <v>43</v>
      </c>
      <c r="Q111" s="116">
        <f t="shared" si="2"/>
        <v>0</v>
      </c>
      <c r="R111" s="116">
        <f t="shared" si="2"/>
        <v>15</v>
      </c>
      <c r="S111" s="116">
        <f t="shared" si="3"/>
        <v>15</v>
      </c>
      <c r="T111" s="126"/>
      <c r="U111" s="126"/>
    </row>
    <row r="112" spans="1:21" outlineLevel="1" x14ac:dyDescent="0.3">
      <c r="A112" s="134" t="s">
        <v>354</v>
      </c>
      <c r="B112" s="134" t="s">
        <v>355</v>
      </c>
      <c r="C112" s="134" t="s">
        <v>119</v>
      </c>
      <c r="D112" s="135">
        <v>2</v>
      </c>
      <c r="E112" s="135">
        <v>13</v>
      </c>
      <c r="F112" s="135">
        <v>2</v>
      </c>
      <c r="G112" s="135">
        <v>4</v>
      </c>
      <c r="H112" s="135">
        <v>9</v>
      </c>
      <c r="I112" s="135">
        <v>30</v>
      </c>
      <c r="J112" s="135">
        <v>2</v>
      </c>
      <c r="K112" s="134">
        <v>25</v>
      </c>
      <c r="L112" s="135">
        <v>4</v>
      </c>
      <c r="M112" s="135">
        <v>1</v>
      </c>
      <c r="N112" s="135">
        <v>18</v>
      </c>
      <c r="O112" s="135">
        <v>50</v>
      </c>
      <c r="P112" s="135">
        <v>80</v>
      </c>
      <c r="Q112" s="116">
        <f t="shared" si="2"/>
        <v>38</v>
      </c>
      <c r="R112" s="116">
        <f t="shared" si="2"/>
        <v>6</v>
      </c>
      <c r="S112" s="116">
        <f t="shared" si="3"/>
        <v>44</v>
      </c>
      <c r="T112" s="126">
        <v>1</v>
      </c>
      <c r="U112" s="126">
        <v>1</v>
      </c>
    </row>
    <row r="113" spans="1:21" outlineLevel="1" x14ac:dyDescent="0.3">
      <c r="A113" s="218" t="s">
        <v>356</v>
      </c>
      <c r="B113" s="218" t="s">
        <v>357</v>
      </c>
      <c r="C113" s="218" t="s">
        <v>108</v>
      </c>
      <c r="D113" s="219">
        <v>2</v>
      </c>
      <c r="E113" s="219">
        <v>13</v>
      </c>
      <c r="F113" s="219">
        <v>2</v>
      </c>
      <c r="G113" s="219">
        <v>4</v>
      </c>
      <c r="H113" s="219">
        <v>9</v>
      </c>
      <c r="I113" s="219">
        <v>30</v>
      </c>
      <c r="J113" s="219">
        <v>2</v>
      </c>
      <c r="K113" s="218">
        <v>25</v>
      </c>
      <c r="L113" s="219">
        <v>4</v>
      </c>
      <c r="M113" s="219">
        <v>1</v>
      </c>
      <c r="N113" s="219">
        <v>18</v>
      </c>
      <c r="O113" s="219">
        <v>50</v>
      </c>
      <c r="P113" s="135">
        <v>80</v>
      </c>
      <c r="Q113" s="116">
        <f t="shared" si="2"/>
        <v>38</v>
      </c>
      <c r="R113" s="116">
        <f t="shared" si="2"/>
        <v>6</v>
      </c>
      <c r="S113" s="116">
        <f t="shared" si="3"/>
        <v>44</v>
      </c>
      <c r="T113" s="126"/>
      <c r="U113" s="126"/>
    </row>
    <row r="114" spans="1:21" outlineLevel="1" x14ac:dyDescent="0.3">
      <c r="A114" s="134" t="s">
        <v>358</v>
      </c>
      <c r="B114" s="134" t="s">
        <v>32</v>
      </c>
      <c r="C114" s="134" t="s">
        <v>119</v>
      </c>
      <c r="D114" s="135">
        <v>0</v>
      </c>
      <c r="E114" s="135">
        <v>1</v>
      </c>
      <c r="F114" s="135">
        <v>5</v>
      </c>
      <c r="G114" s="135">
        <v>0</v>
      </c>
      <c r="H114" s="135">
        <v>4</v>
      </c>
      <c r="I114" s="135">
        <v>10</v>
      </c>
      <c r="J114" s="135">
        <v>0</v>
      </c>
      <c r="K114" s="134">
        <v>4</v>
      </c>
      <c r="L114" s="135">
        <v>8</v>
      </c>
      <c r="M114" s="135">
        <v>7</v>
      </c>
      <c r="N114" s="135">
        <v>14</v>
      </c>
      <c r="O114" s="135">
        <v>33</v>
      </c>
      <c r="P114" s="135">
        <v>43</v>
      </c>
      <c r="Q114" s="116">
        <f t="shared" si="2"/>
        <v>5</v>
      </c>
      <c r="R114" s="116">
        <f t="shared" si="2"/>
        <v>13</v>
      </c>
      <c r="S114" s="116">
        <f t="shared" si="3"/>
        <v>18</v>
      </c>
      <c r="T114" s="126">
        <v>1</v>
      </c>
      <c r="U114" s="126">
        <v>1</v>
      </c>
    </row>
    <row r="115" spans="1:21" outlineLevel="1" x14ac:dyDescent="0.3">
      <c r="A115" s="218" t="s">
        <v>220</v>
      </c>
      <c r="B115" s="218" t="s">
        <v>221</v>
      </c>
      <c r="C115" s="218" t="s">
        <v>108</v>
      </c>
      <c r="D115" s="219">
        <v>0</v>
      </c>
      <c r="E115" s="219">
        <v>1</v>
      </c>
      <c r="F115" s="219">
        <v>3</v>
      </c>
      <c r="G115" s="219">
        <v>0</v>
      </c>
      <c r="H115" s="219">
        <v>3</v>
      </c>
      <c r="I115" s="219">
        <v>7</v>
      </c>
      <c r="J115" s="219">
        <v>0</v>
      </c>
      <c r="K115" s="218">
        <v>1</v>
      </c>
      <c r="L115" s="219">
        <v>3</v>
      </c>
      <c r="M115" s="219">
        <v>5</v>
      </c>
      <c r="N115" s="219">
        <v>10</v>
      </c>
      <c r="O115" s="219">
        <v>19</v>
      </c>
      <c r="P115" s="135">
        <v>26</v>
      </c>
      <c r="Q115" s="116">
        <f t="shared" si="2"/>
        <v>2</v>
      </c>
      <c r="R115" s="116">
        <f t="shared" si="2"/>
        <v>6</v>
      </c>
      <c r="S115" s="116">
        <f t="shared" si="3"/>
        <v>8</v>
      </c>
      <c r="T115" s="126"/>
      <c r="U115" s="126"/>
    </row>
    <row r="116" spans="1:21" outlineLevel="1" x14ac:dyDescent="0.3">
      <c r="A116" s="218" t="s">
        <v>222</v>
      </c>
      <c r="B116" s="218" t="s">
        <v>223</v>
      </c>
      <c r="C116" s="218" t="s">
        <v>108</v>
      </c>
      <c r="D116" s="219">
        <v>0</v>
      </c>
      <c r="E116" s="219">
        <v>0</v>
      </c>
      <c r="F116" s="219">
        <v>2</v>
      </c>
      <c r="G116" s="219">
        <v>0</v>
      </c>
      <c r="H116" s="219">
        <v>1</v>
      </c>
      <c r="I116" s="219">
        <v>3</v>
      </c>
      <c r="J116" s="219">
        <v>0</v>
      </c>
      <c r="K116" s="218">
        <v>3</v>
      </c>
      <c r="L116" s="219">
        <v>5</v>
      </c>
      <c r="M116" s="219">
        <v>2</v>
      </c>
      <c r="N116" s="219">
        <v>4</v>
      </c>
      <c r="O116" s="219">
        <v>14</v>
      </c>
      <c r="P116" s="135">
        <v>17</v>
      </c>
      <c r="Q116" s="116">
        <f t="shared" si="2"/>
        <v>3</v>
      </c>
      <c r="R116" s="116">
        <f t="shared" si="2"/>
        <v>7</v>
      </c>
      <c r="S116" s="116">
        <f t="shared" si="3"/>
        <v>10</v>
      </c>
      <c r="T116" s="126"/>
      <c r="U116" s="126"/>
    </row>
    <row r="117" spans="1:21" outlineLevel="1" x14ac:dyDescent="0.3">
      <c r="A117" s="134" t="s">
        <v>359</v>
      </c>
      <c r="B117" s="134" t="s">
        <v>360</v>
      </c>
      <c r="C117" s="134" t="s">
        <v>119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4">
        <v>0</v>
      </c>
      <c r="L117" s="135">
        <v>0</v>
      </c>
      <c r="M117" s="135">
        <v>0</v>
      </c>
      <c r="N117" s="135">
        <v>1</v>
      </c>
      <c r="O117" s="135">
        <v>1</v>
      </c>
      <c r="P117" s="135">
        <v>1</v>
      </c>
      <c r="Q117" s="116">
        <f t="shared" si="2"/>
        <v>0</v>
      </c>
      <c r="R117" s="116">
        <f t="shared" si="2"/>
        <v>0</v>
      </c>
      <c r="S117" s="116">
        <f t="shared" si="3"/>
        <v>0</v>
      </c>
      <c r="T117" s="126"/>
      <c r="U117" s="126"/>
    </row>
    <row r="118" spans="1:21" outlineLevel="1" x14ac:dyDescent="0.3">
      <c r="A118" s="218" t="s">
        <v>361</v>
      </c>
      <c r="B118" s="218" t="s">
        <v>362</v>
      </c>
      <c r="C118" s="218" t="s">
        <v>108</v>
      </c>
      <c r="D118" s="219">
        <v>0</v>
      </c>
      <c r="E118" s="219">
        <v>0</v>
      </c>
      <c r="F118" s="219">
        <v>0</v>
      </c>
      <c r="G118" s="219">
        <v>0</v>
      </c>
      <c r="H118" s="219">
        <v>0</v>
      </c>
      <c r="I118" s="219">
        <v>0</v>
      </c>
      <c r="J118" s="219">
        <v>0</v>
      </c>
      <c r="K118" s="218">
        <v>0</v>
      </c>
      <c r="L118" s="219">
        <v>0</v>
      </c>
      <c r="M118" s="219">
        <v>0</v>
      </c>
      <c r="N118" s="219">
        <v>1</v>
      </c>
      <c r="O118" s="219">
        <v>1</v>
      </c>
      <c r="P118" s="135">
        <v>1</v>
      </c>
      <c r="Q118" s="116">
        <f t="shared" si="2"/>
        <v>0</v>
      </c>
      <c r="R118" s="116">
        <f t="shared" si="2"/>
        <v>0</v>
      </c>
      <c r="S118" s="116">
        <f t="shared" si="3"/>
        <v>0</v>
      </c>
      <c r="T118" s="126"/>
      <c r="U118" s="126"/>
    </row>
    <row r="119" spans="1:21" outlineLevel="1" x14ac:dyDescent="0.3">
      <c r="A119" s="134" t="s">
        <v>363</v>
      </c>
      <c r="B119" s="134" t="s">
        <v>364</v>
      </c>
      <c r="C119" s="134" t="s">
        <v>119</v>
      </c>
      <c r="D119" s="135">
        <v>0</v>
      </c>
      <c r="E119" s="135">
        <v>0</v>
      </c>
      <c r="F119" s="135">
        <v>9</v>
      </c>
      <c r="G119" s="135">
        <v>0</v>
      </c>
      <c r="H119" s="135">
        <v>22</v>
      </c>
      <c r="I119" s="135">
        <v>31</v>
      </c>
      <c r="J119" s="135">
        <v>0</v>
      </c>
      <c r="K119" s="134">
        <v>9</v>
      </c>
      <c r="L119" s="135">
        <v>9</v>
      </c>
      <c r="M119" s="135">
        <v>2</v>
      </c>
      <c r="N119" s="135">
        <v>6</v>
      </c>
      <c r="O119" s="135">
        <v>26</v>
      </c>
      <c r="P119" s="135">
        <v>57</v>
      </c>
      <c r="Q119" s="116">
        <f t="shared" si="2"/>
        <v>9</v>
      </c>
      <c r="R119" s="116">
        <f t="shared" si="2"/>
        <v>18</v>
      </c>
      <c r="S119" s="116">
        <f t="shared" si="3"/>
        <v>27</v>
      </c>
      <c r="T119" s="126">
        <v>1</v>
      </c>
      <c r="U119" s="126">
        <v>1</v>
      </c>
    </row>
    <row r="120" spans="1:21" outlineLevel="1" x14ac:dyDescent="0.3">
      <c r="A120" s="218" t="s">
        <v>266</v>
      </c>
      <c r="B120" s="218" t="s">
        <v>267</v>
      </c>
      <c r="C120" s="218" t="s">
        <v>108</v>
      </c>
      <c r="D120" s="219">
        <v>0</v>
      </c>
      <c r="E120" s="219">
        <v>0</v>
      </c>
      <c r="F120" s="219">
        <v>9</v>
      </c>
      <c r="G120" s="219">
        <v>0</v>
      </c>
      <c r="H120" s="219">
        <v>22</v>
      </c>
      <c r="I120" s="219">
        <v>31</v>
      </c>
      <c r="J120" s="219">
        <v>0</v>
      </c>
      <c r="K120" s="218">
        <v>9</v>
      </c>
      <c r="L120" s="219">
        <v>9</v>
      </c>
      <c r="M120" s="219">
        <v>2</v>
      </c>
      <c r="N120" s="219">
        <v>6</v>
      </c>
      <c r="O120" s="219">
        <v>26</v>
      </c>
      <c r="P120" s="135">
        <v>57</v>
      </c>
      <c r="Q120" s="116">
        <f t="shared" si="2"/>
        <v>9</v>
      </c>
      <c r="R120" s="116">
        <f t="shared" si="2"/>
        <v>18</v>
      </c>
      <c r="S120" s="116">
        <f t="shared" si="3"/>
        <v>27</v>
      </c>
      <c r="T120" s="126"/>
      <c r="U120" s="126"/>
    </row>
    <row r="121" spans="1:21" outlineLevel="1" x14ac:dyDescent="0.3">
      <c r="A121" s="134" t="s">
        <v>365</v>
      </c>
      <c r="B121" s="134" t="s">
        <v>366</v>
      </c>
      <c r="C121" s="134" t="s">
        <v>119</v>
      </c>
      <c r="D121" s="135">
        <v>0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5">
        <v>0</v>
      </c>
      <c r="K121" s="134">
        <v>0</v>
      </c>
      <c r="L121" s="135">
        <v>0</v>
      </c>
      <c r="M121" s="135">
        <v>0</v>
      </c>
      <c r="N121" s="135">
        <v>45</v>
      </c>
      <c r="O121" s="135">
        <v>45</v>
      </c>
      <c r="P121" s="135">
        <v>45</v>
      </c>
      <c r="Q121" s="116">
        <f t="shared" si="2"/>
        <v>0</v>
      </c>
      <c r="R121" s="116">
        <f t="shared" si="2"/>
        <v>0</v>
      </c>
      <c r="S121" s="116">
        <f t="shared" si="3"/>
        <v>0</v>
      </c>
      <c r="T121" s="126"/>
      <c r="U121" s="126"/>
    </row>
    <row r="122" spans="1:21" outlineLevel="1" x14ac:dyDescent="0.3">
      <c r="A122" s="218" t="s">
        <v>367</v>
      </c>
      <c r="B122" s="218" t="s">
        <v>368</v>
      </c>
      <c r="C122" s="218" t="s">
        <v>108</v>
      </c>
      <c r="D122" s="219">
        <v>0</v>
      </c>
      <c r="E122" s="219">
        <v>0</v>
      </c>
      <c r="F122" s="219">
        <v>0</v>
      </c>
      <c r="G122" s="219">
        <v>0</v>
      </c>
      <c r="H122" s="219">
        <v>0</v>
      </c>
      <c r="I122" s="219">
        <v>0</v>
      </c>
      <c r="J122" s="219">
        <v>0</v>
      </c>
      <c r="K122" s="218">
        <v>0</v>
      </c>
      <c r="L122" s="219">
        <v>0</v>
      </c>
      <c r="M122" s="219">
        <v>0</v>
      </c>
      <c r="N122" s="219">
        <v>45</v>
      </c>
      <c r="O122" s="219">
        <v>45</v>
      </c>
      <c r="P122" s="135">
        <v>45</v>
      </c>
      <c r="Q122" s="116">
        <f t="shared" si="2"/>
        <v>0</v>
      </c>
      <c r="R122" s="116">
        <f t="shared" si="2"/>
        <v>0</v>
      </c>
      <c r="S122" s="116">
        <f t="shared" si="3"/>
        <v>0</v>
      </c>
      <c r="T122" s="126"/>
      <c r="U122" s="126"/>
    </row>
    <row r="123" spans="1:21" outlineLevel="1" x14ac:dyDescent="0.3">
      <c r="A123" s="134" t="s">
        <v>369</v>
      </c>
      <c r="B123" s="134" t="s">
        <v>370</v>
      </c>
      <c r="C123" s="134" t="s">
        <v>119</v>
      </c>
      <c r="D123" s="135">
        <v>0</v>
      </c>
      <c r="E123" s="135">
        <v>22</v>
      </c>
      <c r="F123" s="135">
        <v>27</v>
      </c>
      <c r="G123" s="135">
        <v>8</v>
      </c>
      <c r="H123" s="135">
        <v>110</v>
      </c>
      <c r="I123" s="135">
        <v>167</v>
      </c>
      <c r="J123" s="135">
        <v>0</v>
      </c>
      <c r="K123" s="134">
        <v>33</v>
      </c>
      <c r="L123" s="135">
        <v>41</v>
      </c>
      <c r="M123" s="135">
        <v>9</v>
      </c>
      <c r="N123" s="135">
        <v>180</v>
      </c>
      <c r="O123" s="135">
        <v>263</v>
      </c>
      <c r="P123" s="135">
        <v>430</v>
      </c>
      <c r="Q123" s="116">
        <f t="shared" si="2"/>
        <v>55</v>
      </c>
      <c r="R123" s="116">
        <f t="shared" si="2"/>
        <v>68</v>
      </c>
      <c r="S123" s="116">
        <f t="shared" si="3"/>
        <v>123</v>
      </c>
      <c r="T123" s="126">
        <v>1</v>
      </c>
      <c r="U123" s="126">
        <v>1</v>
      </c>
    </row>
    <row r="124" spans="1:21" outlineLevel="1" x14ac:dyDescent="0.3">
      <c r="A124" s="218" t="s">
        <v>371</v>
      </c>
      <c r="B124" s="218" t="s">
        <v>372</v>
      </c>
      <c r="C124" s="218" t="s">
        <v>108</v>
      </c>
      <c r="D124" s="219">
        <v>0</v>
      </c>
      <c r="E124" s="219">
        <v>22</v>
      </c>
      <c r="F124" s="219">
        <v>27</v>
      </c>
      <c r="G124" s="219">
        <v>8</v>
      </c>
      <c r="H124" s="219">
        <v>110</v>
      </c>
      <c r="I124" s="219">
        <v>167</v>
      </c>
      <c r="J124" s="219">
        <v>0</v>
      </c>
      <c r="K124" s="218">
        <v>33</v>
      </c>
      <c r="L124" s="219">
        <v>41</v>
      </c>
      <c r="M124" s="219">
        <v>9</v>
      </c>
      <c r="N124" s="219">
        <v>180</v>
      </c>
      <c r="O124" s="219">
        <v>263</v>
      </c>
      <c r="P124" s="135">
        <v>430</v>
      </c>
      <c r="Q124" s="116">
        <f t="shared" si="2"/>
        <v>55</v>
      </c>
      <c r="R124" s="116">
        <f t="shared" si="2"/>
        <v>68</v>
      </c>
      <c r="S124" s="116">
        <f t="shared" si="3"/>
        <v>123</v>
      </c>
      <c r="T124" s="126"/>
      <c r="U124" s="126"/>
    </row>
    <row r="125" spans="1:21" outlineLevel="1" x14ac:dyDescent="0.3">
      <c r="A125" s="134" t="s">
        <v>373</v>
      </c>
      <c r="B125" s="134" t="s">
        <v>374</v>
      </c>
      <c r="C125" s="134" t="s">
        <v>119</v>
      </c>
      <c r="D125" s="135">
        <v>0</v>
      </c>
      <c r="E125" s="135">
        <v>3</v>
      </c>
      <c r="F125" s="135">
        <v>6</v>
      </c>
      <c r="G125" s="135">
        <v>3</v>
      </c>
      <c r="H125" s="135">
        <v>51</v>
      </c>
      <c r="I125" s="135">
        <v>63</v>
      </c>
      <c r="J125" s="135">
        <v>0</v>
      </c>
      <c r="K125" s="134">
        <v>4</v>
      </c>
      <c r="L125" s="135">
        <v>10</v>
      </c>
      <c r="M125" s="135">
        <v>4</v>
      </c>
      <c r="N125" s="135">
        <v>57</v>
      </c>
      <c r="O125" s="135">
        <v>75</v>
      </c>
      <c r="P125" s="135">
        <v>138</v>
      </c>
      <c r="Q125" s="116">
        <f t="shared" si="2"/>
        <v>7</v>
      </c>
      <c r="R125" s="116">
        <f t="shared" si="2"/>
        <v>16</v>
      </c>
      <c r="S125" s="116">
        <f t="shared" si="3"/>
        <v>23</v>
      </c>
      <c r="T125" s="126">
        <v>1</v>
      </c>
      <c r="U125" s="126">
        <v>1</v>
      </c>
    </row>
    <row r="126" spans="1:21" outlineLevel="1" x14ac:dyDescent="0.3">
      <c r="A126" s="218" t="s">
        <v>238</v>
      </c>
      <c r="B126" s="218" t="s">
        <v>239</v>
      </c>
      <c r="C126" s="218" t="s">
        <v>108</v>
      </c>
      <c r="D126" s="219">
        <v>0</v>
      </c>
      <c r="E126" s="219">
        <v>3</v>
      </c>
      <c r="F126" s="219">
        <v>5</v>
      </c>
      <c r="G126" s="219">
        <v>2</v>
      </c>
      <c r="H126" s="219">
        <v>48</v>
      </c>
      <c r="I126" s="219">
        <v>58</v>
      </c>
      <c r="J126" s="219">
        <v>0</v>
      </c>
      <c r="K126" s="218">
        <v>4</v>
      </c>
      <c r="L126" s="219">
        <v>9</v>
      </c>
      <c r="M126" s="219">
        <v>3</v>
      </c>
      <c r="N126" s="219">
        <v>53</v>
      </c>
      <c r="O126" s="219">
        <v>69</v>
      </c>
      <c r="P126" s="135">
        <v>127</v>
      </c>
      <c r="Q126" s="116">
        <f t="shared" si="2"/>
        <v>7</v>
      </c>
      <c r="R126" s="116">
        <f t="shared" si="2"/>
        <v>14</v>
      </c>
      <c r="S126" s="116">
        <f t="shared" si="3"/>
        <v>21</v>
      </c>
      <c r="T126" s="126"/>
      <c r="U126" s="126"/>
    </row>
    <row r="127" spans="1:21" outlineLevel="1" x14ac:dyDescent="0.3">
      <c r="A127" s="218" t="s">
        <v>300</v>
      </c>
      <c r="B127" s="218" t="s">
        <v>301</v>
      </c>
      <c r="C127" s="218" t="s">
        <v>108</v>
      </c>
      <c r="D127" s="219">
        <v>0</v>
      </c>
      <c r="E127" s="219">
        <v>0</v>
      </c>
      <c r="F127" s="219">
        <v>0</v>
      </c>
      <c r="G127" s="219">
        <v>0</v>
      </c>
      <c r="H127" s="219">
        <v>1</v>
      </c>
      <c r="I127" s="219">
        <v>1</v>
      </c>
      <c r="J127" s="219">
        <v>0</v>
      </c>
      <c r="K127" s="218">
        <v>0</v>
      </c>
      <c r="L127" s="219">
        <v>0</v>
      </c>
      <c r="M127" s="219">
        <v>0</v>
      </c>
      <c r="N127" s="219">
        <v>0</v>
      </c>
      <c r="O127" s="219">
        <v>0</v>
      </c>
      <c r="P127" s="135">
        <v>1</v>
      </c>
      <c r="Q127" s="116">
        <f t="shared" si="2"/>
        <v>0</v>
      </c>
      <c r="R127" s="116">
        <f t="shared" si="2"/>
        <v>0</v>
      </c>
      <c r="S127" s="116">
        <f t="shared" si="3"/>
        <v>0</v>
      </c>
      <c r="T127" s="126"/>
      <c r="U127" s="126"/>
    </row>
    <row r="128" spans="1:21" outlineLevel="1" x14ac:dyDescent="0.3">
      <c r="A128" s="218" t="s">
        <v>302</v>
      </c>
      <c r="B128" s="218" t="s">
        <v>303</v>
      </c>
      <c r="C128" s="218" t="s">
        <v>108</v>
      </c>
      <c r="D128" s="219">
        <v>0</v>
      </c>
      <c r="E128" s="219">
        <v>0</v>
      </c>
      <c r="F128" s="219">
        <v>1</v>
      </c>
      <c r="G128" s="219">
        <v>1</v>
      </c>
      <c r="H128" s="219">
        <v>1</v>
      </c>
      <c r="I128" s="219">
        <v>3</v>
      </c>
      <c r="J128" s="219">
        <v>0</v>
      </c>
      <c r="K128" s="218">
        <v>0</v>
      </c>
      <c r="L128" s="219">
        <v>1</v>
      </c>
      <c r="M128" s="219">
        <v>1</v>
      </c>
      <c r="N128" s="219">
        <v>1</v>
      </c>
      <c r="O128" s="219">
        <v>3</v>
      </c>
      <c r="P128" s="135">
        <v>6</v>
      </c>
      <c r="Q128" s="116">
        <f t="shared" si="2"/>
        <v>0</v>
      </c>
      <c r="R128" s="116">
        <f t="shared" si="2"/>
        <v>2</v>
      </c>
      <c r="S128" s="116">
        <f t="shared" si="3"/>
        <v>2</v>
      </c>
      <c r="T128" s="126"/>
      <c r="U128" s="126"/>
    </row>
    <row r="129" spans="1:21" outlineLevel="1" x14ac:dyDescent="0.3">
      <c r="A129" s="218" t="s">
        <v>375</v>
      </c>
      <c r="B129" s="218" t="s">
        <v>376</v>
      </c>
      <c r="C129" s="218" t="s">
        <v>108</v>
      </c>
      <c r="D129" s="219">
        <v>0</v>
      </c>
      <c r="E129" s="219">
        <v>0</v>
      </c>
      <c r="F129" s="219">
        <v>0</v>
      </c>
      <c r="G129" s="219">
        <v>0</v>
      </c>
      <c r="H129" s="219">
        <v>1</v>
      </c>
      <c r="I129" s="219">
        <v>1</v>
      </c>
      <c r="J129" s="219">
        <v>0</v>
      </c>
      <c r="K129" s="218">
        <v>0</v>
      </c>
      <c r="L129" s="219">
        <v>0</v>
      </c>
      <c r="M129" s="219">
        <v>0</v>
      </c>
      <c r="N129" s="219">
        <v>3</v>
      </c>
      <c r="O129" s="219">
        <v>3</v>
      </c>
      <c r="P129" s="135">
        <v>4</v>
      </c>
      <c r="Q129" s="116">
        <f t="shared" si="2"/>
        <v>0</v>
      </c>
      <c r="R129" s="116">
        <f t="shared" si="2"/>
        <v>0</v>
      </c>
      <c r="S129" s="116">
        <f t="shared" si="3"/>
        <v>0</v>
      </c>
      <c r="T129" s="126"/>
      <c r="U129" s="126"/>
    </row>
    <row r="130" spans="1:21" outlineLevel="1" x14ac:dyDescent="0.3">
      <c r="A130" s="134" t="s">
        <v>377</v>
      </c>
      <c r="B130" s="134" t="s">
        <v>378</v>
      </c>
      <c r="C130" s="134" t="s">
        <v>119</v>
      </c>
      <c r="D130" s="135">
        <v>0</v>
      </c>
      <c r="E130" s="135">
        <v>0</v>
      </c>
      <c r="F130" s="135">
        <v>0</v>
      </c>
      <c r="G130" s="135">
        <v>0</v>
      </c>
      <c r="H130" s="135">
        <v>1</v>
      </c>
      <c r="I130" s="135">
        <v>1</v>
      </c>
      <c r="J130" s="135">
        <v>0</v>
      </c>
      <c r="K130" s="134">
        <v>0</v>
      </c>
      <c r="L130" s="135">
        <v>0</v>
      </c>
      <c r="M130" s="135">
        <v>0</v>
      </c>
      <c r="N130" s="135">
        <v>5</v>
      </c>
      <c r="O130" s="135">
        <v>5</v>
      </c>
      <c r="P130" s="135">
        <v>6</v>
      </c>
      <c r="Q130" s="116">
        <f t="shared" si="2"/>
        <v>0</v>
      </c>
      <c r="R130" s="116">
        <f t="shared" si="2"/>
        <v>0</v>
      </c>
      <c r="S130" s="116">
        <f t="shared" si="3"/>
        <v>0</v>
      </c>
      <c r="T130" s="126"/>
      <c r="U130" s="126"/>
    </row>
    <row r="131" spans="1:21" outlineLevel="1" x14ac:dyDescent="0.3">
      <c r="A131" s="218" t="s">
        <v>379</v>
      </c>
      <c r="B131" s="218" t="s">
        <v>380</v>
      </c>
      <c r="C131" s="218" t="s">
        <v>108</v>
      </c>
      <c r="D131" s="219">
        <v>0</v>
      </c>
      <c r="E131" s="219">
        <v>0</v>
      </c>
      <c r="F131" s="219">
        <v>0</v>
      </c>
      <c r="G131" s="219">
        <v>0</v>
      </c>
      <c r="H131" s="219">
        <v>1</v>
      </c>
      <c r="I131" s="219">
        <v>1</v>
      </c>
      <c r="J131" s="219">
        <v>0</v>
      </c>
      <c r="K131" s="218">
        <v>0</v>
      </c>
      <c r="L131" s="219">
        <v>0</v>
      </c>
      <c r="M131" s="219">
        <v>0</v>
      </c>
      <c r="N131" s="219">
        <v>5</v>
      </c>
      <c r="O131" s="219">
        <v>5</v>
      </c>
      <c r="P131" s="135">
        <v>6</v>
      </c>
      <c r="Q131" s="116">
        <f t="shared" si="2"/>
        <v>0</v>
      </c>
      <c r="R131" s="116">
        <f t="shared" si="2"/>
        <v>0</v>
      </c>
      <c r="S131" s="116">
        <f t="shared" si="3"/>
        <v>0</v>
      </c>
      <c r="T131" s="126"/>
      <c r="U131" s="126"/>
    </row>
    <row r="132" spans="1:21" outlineLevel="1" x14ac:dyDescent="0.3">
      <c r="A132" s="134" t="s">
        <v>381</v>
      </c>
      <c r="B132" s="134" t="s">
        <v>382</v>
      </c>
      <c r="C132" s="134" t="s">
        <v>119</v>
      </c>
      <c r="D132" s="135">
        <v>2</v>
      </c>
      <c r="E132" s="135">
        <v>0</v>
      </c>
      <c r="F132" s="135">
        <v>3</v>
      </c>
      <c r="G132" s="135">
        <v>36</v>
      </c>
      <c r="H132" s="135">
        <v>69</v>
      </c>
      <c r="I132" s="135">
        <v>110</v>
      </c>
      <c r="J132" s="135">
        <v>0</v>
      </c>
      <c r="K132" s="134">
        <v>0</v>
      </c>
      <c r="L132" s="135">
        <v>2</v>
      </c>
      <c r="M132" s="135">
        <v>11</v>
      </c>
      <c r="N132" s="135">
        <v>122</v>
      </c>
      <c r="O132" s="135">
        <v>135</v>
      </c>
      <c r="P132" s="135">
        <v>245</v>
      </c>
      <c r="Q132" s="116">
        <f t="shared" si="2"/>
        <v>0</v>
      </c>
      <c r="R132" s="116">
        <f t="shared" si="2"/>
        <v>5</v>
      </c>
      <c r="S132" s="116">
        <f t="shared" si="3"/>
        <v>5</v>
      </c>
      <c r="T132" s="126">
        <v>1</v>
      </c>
      <c r="U132" s="126">
        <v>1</v>
      </c>
    </row>
    <row r="133" spans="1:21" outlineLevel="1" x14ac:dyDescent="0.3">
      <c r="A133" s="218" t="s">
        <v>383</v>
      </c>
      <c r="B133" s="218" t="s">
        <v>384</v>
      </c>
      <c r="C133" s="218" t="s">
        <v>108</v>
      </c>
      <c r="D133" s="219">
        <v>1</v>
      </c>
      <c r="E133" s="219">
        <v>0</v>
      </c>
      <c r="F133" s="219">
        <v>0</v>
      </c>
      <c r="G133" s="219">
        <v>9</v>
      </c>
      <c r="H133" s="219">
        <v>4</v>
      </c>
      <c r="I133" s="219">
        <v>14</v>
      </c>
      <c r="J133" s="219">
        <v>0</v>
      </c>
      <c r="K133" s="218">
        <v>0</v>
      </c>
      <c r="L133" s="219">
        <v>0</v>
      </c>
      <c r="M133" s="219">
        <v>2</v>
      </c>
      <c r="N133" s="219">
        <v>12</v>
      </c>
      <c r="O133" s="219">
        <v>14</v>
      </c>
      <c r="P133" s="135">
        <v>28</v>
      </c>
      <c r="Q133" s="116">
        <f t="shared" si="2"/>
        <v>0</v>
      </c>
      <c r="R133" s="116">
        <f t="shared" si="2"/>
        <v>0</v>
      </c>
      <c r="S133" s="116">
        <f t="shared" si="3"/>
        <v>0</v>
      </c>
      <c r="T133" s="126"/>
      <c r="U133" s="126"/>
    </row>
    <row r="134" spans="1:21" outlineLevel="1" x14ac:dyDescent="0.3">
      <c r="A134" s="218" t="s">
        <v>385</v>
      </c>
      <c r="B134" s="218" t="s">
        <v>386</v>
      </c>
      <c r="C134" s="218" t="s">
        <v>108</v>
      </c>
      <c r="D134" s="219">
        <v>0</v>
      </c>
      <c r="E134" s="219">
        <v>0</v>
      </c>
      <c r="F134" s="219">
        <v>1</v>
      </c>
      <c r="G134" s="219">
        <v>8</v>
      </c>
      <c r="H134" s="219">
        <v>5</v>
      </c>
      <c r="I134" s="219">
        <v>14</v>
      </c>
      <c r="J134" s="219">
        <v>0</v>
      </c>
      <c r="K134" s="218">
        <v>0</v>
      </c>
      <c r="L134" s="219">
        <v>0</v>
      </c>
      <c r="M134" s="219">
        <v>2</v>
      </c>
      <c r="N134" s="219">
        <v>17</v>
      </c>
      <c r="O134" s="219">
        <v>19</v>
      </c>
      <c r="P134" s="135">
        <v>33</v>
      </c>
      <c r="Q134" s="116">
        <f t="shared" si="2"/>
        <v>0</v>
      </c>
      <c r="R134" s="116">
        <f t="shared" si="2"/>
        <v>1</v>
      </c>
      <c r="S134" s="116">
        <f t="shared" si="3"/>
        <v>1</v>
      </c>
      <c r="T134" s="126"/>
      <c r="U134" s="126"/>
    </row>
    <row r="135" spans="1:21" outlineLevel="1" x14ac:dyDescent="0.3">
      <c r="A135" s="218" t="s">
        <v>387</v>
      </c>
      <c r="B135" s="218" t="s">
        <v>388</v>
      </c>
      <c r="C135" s="218" t="s">
        <v>108</v>
      </c>
      <c r="D135" s="219">
        <v>0</v>
      </c>
      <c r="E135" s="219">
        <v>0</v>
      </c>
      <c r="F135" s="219">
        <v>2</v>
      </c>
      <c r="G135" s="219">
        <v>12</v>
      </c>
      <c r="H135" s="219">
        <v>54</v>
      </c>
      <c r="I135" s="219">
        <v>68</v>
      </c>
      <c r="J135" s="219">
        <v>0</v>
      </c>
      <c r="K135" s="218">
        <v>0</v>
      </c>
      <c r="L135" s="219">
        <v>1</v>
      </c>
      <c r="M135" s="219">
        <v>4</v>
      </c>
      <c r="N135" s="219">
        <v>74</v>
      </c>
      <c r="O135" s="219">
        <v>79</v>
      </c>
      <c r="P135" s="135">
        <v>147</v>
      </c>
      <c r="Q135" s="116">
        <f t="shared" ref="Q135:R198" si="4">E135+K135</f>
        <v>0</v>
      </c>
      <c r="R135" s="116">
        <f t="shared" si="4"/>
        <v>3</v>
      </c>
      <c r="S135" s="116">
        <f t="shared" ref="S135:S198" si="5">E135+F135+K135+L135</f>
        <v>3</v>
      </c>
      <c r="T135" s="126"/>
      <c r="U135" s="126"/>
    </row>
    <row r="136" spans="1:21" outlineLevel="1" x14ac:dyDescent="0.3">
      <c r="A136" s="218" t="s">
        <v>389</v>
      </c>
      <c r="B136" s="218" t="s">
        <v>390</v>
      </c>
      <c r="C136" s="218" t="s">
        <v>108</v>
      </c>
      <c r="D136" s="219">
        <v>1</v>
      </c>
      <c r="E136" s="219">
        <v>0</v>
      </c>
      <c r="F136" s="219">
        <v>0</v>
      </c>
      <c r="G136" s="219">
        <v>6</v>
      </c>
      <c r="H136" s="219">
        <v>3</v>
      </c>
      <c r="I136" s="219">
        <v>10</v>
      </c>
      <c r="J136" s="219">
        <v>0</v>
      </c>
      <c r="K136" s="218">
        <v>0</v>
      </c>
      <c r="L136" s="219">
        <v>1</v>
      </c>
      <c r="M136" s="219">
        <v>3</v>
      </c>
      <c r="N136" s="219">
        <v>14</v>
      </c>
      <c r="O136" s="219">
        <v>18</v>
      </c>
      <c r="P136" s="135">
        <v>28</v>
      </c>
      <c r="Q136" s="116">
        <f t="shared" si="4"/>
        <v>0</v>
      </c>
      <c r="R136" s="116">
        <f t="shared" si="4"/>
        <v>1</v>
      </c>
      <c r="S136" s="116">
        <f t="shared" si="5"/>
        <v>1</v>
      </c>
      <c r="T136" s="126"/>
      <c r="U136" s="126"/>
    </row>
    <row r="137" spans="1:21" outlineLevel="1" x14ac:dyDescent="0.3">
      <c r="A137" s="218" t="s">
        <v>391</v>
      </c>
      <c r="B137" s="218" t="s">
        <v>392</v>
      </c>
      <c r="C137" s="218" t="s">
        <v>108</v>
      </c>
      <c r="D137" s="219">
        <v>0</v>
      </c>
      <c r="E137" s="219">
        <v>0</v>
      </c>
      <c r="F137" s="219">
        <v>0</v>
      </c>
      <c r="G137" s="219">
        <v>1</v>
      </c>
      <c r="H137" s="219">
        <v>3</v>
      </c>
      <c r="I137" s="219">
        <v>4</v>
      </c>
      <c r="J137" s="219">
        <v>0</v>
      </c>
      <c r="K137" s="218">
        <v>0</v>
      </c>
      <c r="L137" s="219">
        <v>0</v>
      </c>
      <c r="M137" s="219">
        <v>0</v>
      </c>
      <c r="N137" s="219">
        <v>5</v>
      </c>
      <c r="O137" s="219">
        <v>5</v>
      </c>
      <c r="P137" s="135">
        <v>9</v>
      </c>
      <c r="Q137" s="116">
        <f t="shared" si="4"/>
        <v>0</v>
      </c>
      <c r="R137" s="116">
        <f t="shared" si="4"/>
        <v>0</v>
      </c>
      <c r="S137" s="116">
        <f t="shared" si="5"/>
        <v>0</v>
      </c>
      <c r="T137" s="126"/>
      <c r="U137" s="126"/>
    </row>
    <row r="138" spans="1:21" outlineLevel="1" x14ac:dyDescent="0.3">
      <c r="A138" s="134" t="s">
        <v>393</v>
      </c>
      <c r="B138" s="134" t="s">
        <v>394</v>
      </c>
      <c r="C138" s="134" t="s">
        <v>119</v>
      </c>
      <c r="D138" s="135">
        <v>0</v>
      </c>
      <c r="E138" s="135">
        <v>0</v>
      </c>
      <c r="F138" s="135">
        <v>0</v>
      </c>
      <c r="G138" s="135">
        <v>0</v>
      </c>
      <c r="H138" s="135">
        <v>2</v>
      </c>
      <c r="I138" s="135">
        <v>2</v>
      </c>
      <c r="J138" s="135">
        <v>0</v>
      </c>
      <c r="K138" s="134">
        <v>0</v>
      </c>
      <c r="L138" s="135">
        <v>0</v>
      </c>
      <c r="M138" s="135">
        <v>0</v>
      </c>
      <c r="N138" s="135">
        <v>5</v>
      </c>
      <c r="O138" s="135">
        <v>5</v>
      </c>
      <c r="P138" s="135">
        <v>7</v>
      </c>
      <c r="Q138" s="116">
        <f t="shared" si="4"/>
        <v>0</v>
      </c>
      <c r="R138" s="116">
        <f t="shared" si="4"/>
        <v>0</v>
      </c>
      <c r="S138" s="116">
        <f t="shared" si="5"/>
        <v>0</v>
      </c>
      <c r="T138" s="126"/>
      <c r="U138" s="126"/>
    </row>
    <row r="139" spans="1:21" outlineLevel="1" x14ac:dyDescent="0.3">
      <c r="A139" s="218" t="s">
        <v>395</v>
      </c>
      <c r="B139" s="218" t="s">
        <v>396</v>
      </c>
      <c r="C139" s="218" t="s">
        <v>108</v>
      </c>
      <c r="D139" s="219">
        <v>0</v>
      </c>
      <c r="E139" s="219">
        <v>0</v>
      </c>
      <c r="F139" s="219">
        <v>0</v>
      </c>
      <c r="G139" s="219">
        <v>0</v>
      </c>
      <c r="H139" s="219">
        <v>2</v>
      </c>
      <c r="I139" s="219">
        <v>2</v>
      </c>
      <c r="J139" s="219">
        <v>0</v>
      </c>
      <c r="K139" s="218">
        <v>0</v>
      </c>
      <c r="L139" s="219">
        <v>0</v>
      </c>
      <c r="M139" s="219">
        <v>0</v>
      </c>
      <c r="N139" s="219">
        <v>5</v>
      </c>
      <c r="O139" s="219">
        <v>5</v>
      </c>
      <c r="P139" s="135">
        <v>7</v>
      </c>
      <c r="Q139" s="116">
        <f t="shared" si="4"/>
        <v>0</v>
      </c>
      <c r="R139" s="116">
        <f t="shared" si="4"/>
        <v>0</v>
      </c>
      <c r="S139" s="116">
        <f t="shared" si="5"/>
        <v>0</v>
      </c>
      <c r="T139" s="126"/>
      <c r="U139" s="126"/>
    </row>
    <row r="140" spans="1:21" outlineLevel="1" x14ac:dyDescent="0.3">
      <c r="A140" s="134" t="s">
        <v>397</v>
      </c>
      <c r="B140" s="134" t="s">
        <v>398</v>
      </c>
      <c r="C140" s="134" t="s">
        <v>119</v>
      </c>
      <c r="D140" s="135">
        <v>0</v>
      </c>
      <c r="E140" s="135">
        <v>0</v>
      </c>
      <c r="F140" s="135">
        <v>0</v>
      </c>
      <c r="G140" s="135">
        <v>1</v>
      </c>
      <c r="H140" s="135">
        <v>7</v>
      </c>
      <c r="I140" s="135">
        <v>8</v>
      </c>
      <c r="J140" s="135">
        <v>0</v>
      </c>
      <c r="K140" s="134">
        <v>0</v>
      </c>
      <c r="L140" s="135">
        <v>0</v>
      </c>
      <c r="M140" s="135">
        <v>1</v>
      </c>
      <c r="N140" s="135">
        <v>7</v>
      </c>
      <c r="O140" s="135">
        <v>8</v>
      </c>
      <c r="P140" s="135">
        <v>16</v>
      </c>
      <c r="Q140" s="116">
        <f t="shared" si="4"/>
        <v>0</v>
      </c>
      <c r="R140" s="116">
        <f t="shared" si="4"/>
        <v>0</v>
      </c>
      <c r="S140" s="116">
        <f t="shared" si="5"/>
        <v>0</v>
      </c>
      <c r="T140" s="126"/>
      <c r="U140" s="126"/>
    </row>
    <row r="141" spans="1:21" outlineLevel="1" x14ac:dyDescent="0.3">
      <c r="A141" s="218" t="s">
        <v>399</v>
      </c>
      <c r="B141" s="218" t="s">
        <v>400</v>
      </c>
      <c r="C141" s="218" t="s">
        <v>108</v>
      </c>
      <c r="D141" s="219">
        <v>0</v>
      </c>
      <c r="E141" s="219">
        <v>0</v>
      </c>
      <c r="F141" s="219">
        <v>0</v>
      </c>
      <c r="G141" s="219">
        <v>1</v>
      </c>
      <c r="H141" s="219">
        <v>7</v>
      </c>
      <c r="I141" s="219">
        <v>8</v>
      </c>
      <c r="J141" s="219">
        <v>0</v>
      </c>
      <c r="K141" s="218">
        <v>0</v>
      </c>
      <c r="L141" s="219">
        <v>0</v>
      </c>
      <c r="M141" s="219">
        <v>1</v>
      </c>
      <c r="N141" s="219">
        <v>7</v>
      </c>
      <c r="O141" s="219">
        <v>8</v>
      </c>
      <c r="P141" s="135">
        <v>16</v>
      </c>
      <c r="Q141" s="116">
        <f t="shared" si="4"/>
        <v>0</v>
      </c>
      <c r="R141" s="116">
        <f t="shared" si="4"/>
        <v>0</v>
      </c>
      <c r="S141" s="116">
        <f t="shared" si="5"/>
        <v>0</v>
      </c>
      <c r="T141" s="126"/>
      <c r="U141" s="126"/>
    </row>
    <row r="142" spans="1:21" outlineLevel="1" x14ac:dyDescent="0.3">
      <c r="A142" s="134" t="s">
        <v>401</v>
      </c>
      <c r="B142" s="134" t="s">
        <v>402</v>
      </c>
      <c r="C142" s="134" t="s">
        <v>119</v>
      </c>
      <c r="D142" s="135">
        <v>0</v>
      </c>
      <c r="E142" s="135">
        <v>0</v>
      </c>
      <c r="F142" s="135">
        <v>0</v>
      </c>
      <c r="G142" s="135">
        <v>0</v>
      </c>
      <c r="H142" s="135">
        <v>6</v>
      </c>
      <c r="I142" s="135">
        <v>6</v>
      </c>
      <c r="J142" s="135">
        <v>0</v>
      </c>
      <c r="K142" s="134">
        <v>0</v>
      </c>
      <c r="L142" s="135">
        <v>0</v>
      </c>
      <c r="M142" s="135">
        <v>0</v>
      </c>
      <c r="N142" s="135">
        <v>10</v>
      </c>
      <c r="O142" s="135">
        <v>10</v>
      </c>
      <c r="P142" s="135">
        <v>16</v>
      </c>
      <c r="Q142" s="116">
        <f t="shared" si="4"/>
        <v>0</v>
      </c>
      <c r="R142" s="116">
        <f t="shared" si="4"/>
        <v>0</v>
      </c>
      <c r="S142" s="116">
        <f t="shared" si="5"/>
        <v>0</v>
      </c>
      <c r="T142" s="126"/>
      <c r="U142" s="126"/>
    </row>
    <row r="143" spans="1:21" outlineLevel="1" x14ac:dyDescent="0.3">
      <c r="A143" s="218" t="s">
        <v>403</v>
      </c>
      <c r="B143" s="218" t="s">
        <v>404</v>
      </c>
      <c r="C143" s="218" t="s">
        <v>108</v>
      </c>
      <c r="D143" s="219">
        <v>0</v>
      </c>
      <c r="E143" s="219">
        <v>0</v>
      </c>
      <c r="F143" s="219">
        <v>0</v>
      </c>
      <c r="G143" s="219">
        <v>0</v>
      </c>
      <c r="H143" s="219">
        <v>6</v>
      </c>
      <c r="I143" s="219">
        <v>6</v>
      </c>
      <c r="J143" s="219">
        <v>0</v>
      </c>
      <c r="K143" s="218">
        <v>0</v>
      </c>
      <c r="L143" s="219">
        <v>0</v>
      </c>
      <c r="M143" s="219">
        <v>0</v>
      </c>
      <c r="N143" s="219">
        <v>10</v>
      </c>
      <c r="O143" s="219">
        <v>10</v>
      </c>
      <c r="P143" s="135">
        <v>16</v>
      </c>
      <c r="Q143" s="116">
        <f t="shared" si="4"/>
        <v>0</v>
      </c>
      <c r="R143" s="116">
        <f t="shared" si="4"/>
        <v>0</v>
      </c>
      <c r="S143" s="116">
        <f t="shared" si="5"/>
        <v>0</v>
      </c>
      <c r="T143" s="126"/>
      <c r="U143" s="126"/>
    </row>
    <row r="144" spans="1:21" outlineLevel="1" x14ac:dyDescent="0.3">
      <c r="A144" s="134" t="s">
        <v>405</v>
      </c>
      <c r="B144" s="134" t="s">
        <v>406</v>
      </c>
      <c r="C144" s="134" t="s">
        <v>119</v>
      </c>
      <c r="D144" s="135">
        <v>0</v>
      </c>
      <c r="E144" s="135">
        <v>4</v>
      </c>
      <c r="F144" s="135">
        <v>12</v>
      </c>
      <c r="G144" s="135">
        <v>10</v>
      </c>
      <c r="H144" s="135">
        <v>90</v>
      </c>
      <c r="I144" s="135">
        <v>116</v>
      </c>
      <c r="J144" s="135">
        <v>1</v>
      </c>
      <c r="K144" s="134">
        <v>7</v>
      </c>
      <c r="L144" s="135">
        <v>19</v>
      </c>
      <c r="M144" s="135">
        <v>9</v>
      </c>
      <c r="N144" s="135">
        <v>150</v>
      </c>
      <c r="O144" s="135">
        <v>186</v>
      </c>
      <c r="P144" s="135">
        <v>302</v>
      </c>
      <c r="Q144" s="116">
        <f t="shared" si="4"/>
        <v>11</v>
      </c>
      <c r="R144" s="116">
        <f t="shared" si="4"/>
        <v>31</v>
      </c>
      <c r="S144" s="116">
        <f t="shared" si="5"/>
        <v>42</v>
      </c>
      <c r="T144" s="126">
        <v>1</v>
      </c>
      <c r="U144" s="126">
        <v>1</v>
      </c>
    </row>
    <row r="145" spans="1:21" outlineLevel="1" x14ac:dyDescent="0.3">
      <c r="A145" s="218" t="s">
        <v>407</v>
      </c>
      <c r="B145" s="218" t="s">
        <v>408</v>
      </c>
      <c r="C145" s="218" t="s">
        <v>108</v>
      </c>
      <c r="D145" s="219">
        <v>0</v>
      </c>
      <c r="E145" s="219">
        <v>2</v>
      </c>
      <c r="F145" s="219">
        <v>3</v>
      </c>
      <c r="G145" s="219">
        <v>3</v>
      </c>
      <c r="H145" s="219">
        <v>24</v>
      </c>
      <c r="I145" s="219">
        <v>32</v>
      </c>
      <c r="J145" s="219">
        <v>0</v>
      </c>
      <c r="K145" s="218">
        <v>0</v>
      </c>
      <c r="L145" s="219">
        <v>4</v>
      </c>
      <c r="M145" s="219">
        <v>5</v>
      </c>
      <c r="N145" s="219">
        <v>72</v>
      </c>
      <c r="O145" s="219">
        <v>81</v>
      </c>
      <c r="P145" s="135">
        <v>113</v>
      </c>
      <c r="Q145" s="116">
        <f t="shared" si="4"/>
        <v>2</v>
      </c>
      <c r="R145" s="116">
        <f t="shared" si="4"/>
        <v>7</v>
      </c>
      <c r="S145" s="116">
        <f t="shared" si="5"/>
        <v>9</v>
      </c>
      <c r="T145" s="126"/>
      <c r="U145" s="126"/>
    </row>
    <row r="146" spans="1:21" outlineLevel="1" x14ac:dyDescent="0.3">
      <c r="A146" s="218" t="s">
        <v>409</v>
      </c>
      <c r="B146" s="218" t="s">
        <v>410</v>
      </c>
      <c r="C146" s="218" t="s">
        <v>108</v>
      </c>
      <c r="D146" s="219">
        <v>0</v>
      </c>
      <c r="E146" s="219">
        <v>2</v>
      </c>
      <c r="F146" s="219">
        <v>7</v>
      </c>
      <c r="G146" s="219">
        <v>0</v>
      </c>
      <c r="H146" s="219">
        <v>0</v>
      </c>
      <c r="I146" s="219">
        <v>9</v>
      </c>
      <c r="J146" s="219">
        <v>0</v>
      </c>
      <c r="K146" s="218">
        <v>4</v>
      </c>
      <c r="L146" s="219">
        <v>7</v>
      </c>
      <c r="M146" s="219">
        <v>0</v>
      </c>
      <c r="N146" s="219">
        <v>0</v>
      </c>
      <c r="O146" s="219">
        <v>11</v>
      </c>
      <c r="P146" s="135">
        <v>20</v>
      </c>
      <c r="Q146" s="116">
        <f t="shared" si="4"/>
        <v>6</v>
      </c>
      <c r="R146" s="116">
        <f t="shared" si="4"/>
        <v>14</v>
      </c>
      <c r="S146" s="116">
        <f t="shared" si="5"/>
        <v>20</v>
      </c>
      <c r="T146" s="126"/>
      <c r="U146" s="126"/>
    </row>
    <row r="147" spans="1:21" outlineLevel="1" x14ac:dyDescent="0.3">
      <c r="A147" s="218" t="s">
        <v>411</v>
      </c>
      <c r="B147" s="218" t="s">
        <v>412</v>
      </c>
      <c r="C147" s="218" t="s">
        <v>108</v>
      </c>
      <c r="D147" s="219">
        <v>0</v>
      </c>
      <c r="E147" s="219">
        <v>0</v>
      </c>
      <c r="F147" s="219">
        <v>2</v>
      </c>
      <c r="G147" s="219">
        <v>7</v>
      </c>
      <c r="H147" s="219">
        <v>66</v>
      </c>
      <c r="I147" s="219">
        <v>75</v>
      </c>
      <c r="J147" s="219">
        <v>1</v>
      </c>
      <c r="K147" s="218">
        <v>3</v>
      </c>
      <c r="L147" s="219">
        <v>8</v>
      </c>
      <c r="M147" s="219">
        <v>4</v>
      </c>
      <c r="N147" s="219">
        <v>78</v>
      </c>
      <c r="O147" s="219">
        <v>94</v>
      </c>
      <c r="P147" s="135">
        <v>169</v>
      </c>
      <c r="Q147" s="116">
        <f t="shared" si="4"/>
        <v>3</v>
      </c>
      <c r="R147" s="116">
        <f t="shared" si="4"/>
        <v>10</v>
      </c>
      <c r="S147" s="116">
        <f t="shared" si="5"/>
        <v>13</v>
      </c>
      <c r="T147" s="126"/>
      <c r="U147" s="126"/>
    </row>
    <row r="148" spans="1:21" outlineLevel="1" x14ac:dyDescent="0.3">
      <c r="A148" s="134" t="s">
        <v>413</v>
      </c>
      <c r="B148" s="134" t="s">
        <v>414</v>
      </c>
      <c r="C148" s="134" t="s">
        <v>119</v>
      </c>
      <c r="D148" s="135">
        <v>1</v>
      </c>
      <c r="E148" s="135">
        <v>27</v>
      </c>
      <c r="F148" s="135">
        <v>3</v>
      </c>
      <c r="G148" s="135">
        <v>0</v>
      </c>
      <c r="H148" s="135">
        <v>6</v>
      </c>
      <c r="I148" s="135">
        <v>37</v>
      </c>
      <c r="J148" s="135">
        <v>0</v>
      </c>
      <c r="K148" s="134">
        <v>46</v>
      </c>
      <c r="L148" s="135">
        <v>21</v>
      </c>
      <c r="M148" s="135">
        <v>14</v>
      </c>
      <c r="N148" s="135">
        <v>22</v>
      </c>
      <c r="O148" s="135">
        <v>103</v>
      </c>
      <c r="P148" s="135">
        <v>140</v>
      </c>
      <c r="Q148" s="116">
        <f t="shared" si="4"/>
        <v>73</v>
      </c>
      <c r="R148" s="116">
        <f t="shared" si="4"/>
        <v>24</v>
      </c>
      <c r="S148" s="116">
        <f t="shared" si="5"/>
        <v>97</v>
      </c>
      <c r="T148" s="126">
        <v>1</v>
      </c>
      <c r="U148" s="126">
        <v>1</v>
      </c>
    </row>
    <row r="149" spans="1:21" outlineLevel="1" x14ac:dyDescent="0.3">
      <c r="A149" s="218" t="s">
        <v>415</v>
      </c>
      <c r="B149" s="218" t="s">
        <v>416</v>
      </c>
      <c r="C149" s="218" t="s">
        <v>108</v>
      </c>
      <c r="D149" s="219">
        <v>1</v>
      </c>
      <c r="E149" s="219">
        <v>27</v>
      </c>
      <c r="F149" s="219">
        <v>3</v>
      </c>
      <c r="G149" s="219">
        <v>0</v>
      </c>
      <c r="H149" s="219">
        <v>6</v>
      </c>
      <c r="I149" s="219">
        <v>37</v>
      </c>
      <c r="J149" s="219">
        <v>0</v>
      </c>
      <c r="K149" s="218">
        <v>46</v>
      </c>
      <c r="L149" s="219">
        <v>21</v>
      </c>
      <c r="M149" s="219">
        <v>14</v>
      </c>
      <c r="N149" s="219">
        <v>22</v>
      </c>
      <c r="O149" s="219">
        <v>103</v>
      </c>
      <c r="P149" s="135">
        <v>140</v>
      </c>
      <c r="Q149" s="116">
        <f t="shared" si="4"/>
        <v>73</v>
      </c>
      <c r="R149" s="116">
        <f t="shared" si="4"/>
        <v>24</v>
      </c>
      <c r="S149" s="116">
        <f t="shared" si="5"/>
        <v>97</v>
      </c>
      <c r="T149" s="126"/>
      <c r="U149" s="126"/>
    </row>
    <row r="150" spans="1:21" outlineLevel="1" x14ac:dyDescent="0.3">
      <c r="A150" s="134" t="s">
        <v>417</v>
      </c>
      <c r="B150" s="134" t="s">
        <v>161</v>
      </c>
      <c r="C150" s="134" t="s">
        <v>119</v>
      </c>
      <c r="D150" s="135">
        <v>1</v>
      </c>
      <c r="E150" s="135">
        <v>5</v>
      </c>
      <c r="F150" s="135">
        <v>10</v>
      </c>
      <c r="G150" s="135">
        <v>2</v>
      </c>
      <c r="H150" s="135">
        <v>7</v>
      </c>
      <c r="I150" s="135">
        <v>25</v>
      </c>
      <c r="J150" s="135">
        <v>0</v>
      </c>
      <c r="K150" s="134">
        <v>14</v>
      </c>
      <c r="L150" s="135">
        <v>11</v>
      </c>
      <c r="M150" s="135">
        <v>0</v>
      </c>
      <c r="N150" s="135">
        <v>9</v>
      </c>
      <c r="O150" s="135">
        <v>34</v>
      </c>
      <c r="P150" s="135">
        <v>59</v>
      </c>
      <c r="Q150" s="116">
        <f t="shared" si="4"/>
        <v>19</v>
      </c>
      <c r="R150" s="116">
        <f t="shared" si="4"/>
        <v>21</v>
      </c>
      <c r="S150" s="116">
        <f t="shared" si="5"/>
        <v>40</v>
      </c>
      <c r="T150" s="126">
        <v>1</v>
      </c>
      <c r="U150" s="126">
        <v>1</v>
      </c>
    </row>
    <row r="151" spans="1:21" outlineLevel="1" x14ac:dyDescent="0.3">
      <c r="A151" s="218" t="s">
        <v>202</v>
      </c>
      <c r="B151" s="218" t="s">
        <v>203</v>
      </c>
      <c r="C151" s="218" t="s">
        <v>108</v>
      </c>
      <c r="D151" s="219">
        <v>1</v>
      </c>
      <c r="E151" s="219">
        <v>5</v>
      </c>
      <c r="F151" s="219">
        <v>10</v>
      </c>
      <c r="G151" s="219">
        <v>2</v>
      </c>
      <c r="H151" s="219">
        <v>7</v>
      </c>
      <c r="I151" s="219">
        <v>25</v>
      </c>
      <c r="J151" s="219">
        <v>0</v>
      </c>
      <c r="K151" s="218">
        <v>14</v>
      </c>
      <c r="L151" s="219">
        <v>11</v>
      </c>
      <c r="M151" s="219">
        <v>0</v>
      </c>
      <c r="N151" s="219">
        <v>9</v>
      </c>
      <c r="O151" s="219">
        <v>34</v>
      </c>
      <c r="P151" s="135">
        <v>59</v>
      </c>
      <c r="Q151" s="116">
        <f t="shared" si="4"/>
        <v>19</v>
      </c>
      <c r="R151" s="116">
        <f t="shared" si="4"/>
        <v>21</v>
      </c>
      <c r="S151" s="116">
        <f t="shared" si="5"/>
        <v>40</v>
      </c>
      <c r="T151" s="126"/>
      <c r="U151" s="126"/>
    </row>
    <row r="152" spans="1:21" outlineLevel="1" x14ac:dyDescent="0.3">
      <c r="A152" s="136" t="s">
        <v>418</v>
      </c>
      <c r="B152" s="136" t="s">
        <v>419</v>
      </c>
      <c r="C152" s="136" t="s">
        <v>119</v>
      </c>
      <c r="D152" s="135">
        <v>0</v>
      </c>
      <c r="E152" s="135">
        <v>0</v>
      </c>
      <c r="F152" s="135">
        <v>0</v>
      </c>
      <c r="G152" s="135">
        <v>0</v>
      </c>
      <c r="H152" s="135">
        <v>0</v>
      </c>
      <c r="I152" s="135">
        <v>0</v>
      </c>
      <c r="J152" s="135">
        <v>0</v>
      </c>
      <c r="K152" s="134">
        <v>0</v>
      </c>
      <c r="L152" s="135">
        <v>0</v>
      </c>
      <c r="M152" s="135">
        <v>0</v>
      </c>
      <c r="N152" s="135">
        <v>0</v>
      </c>
      <c r="O152" s="135">
        <v>0</v>
      </c>
      <c r="P152" s="135">
        <v>0</v>
      </c>
      <c r="Q152" s="116">
        <f t="shared" si="4"/>
        <v>0</v>
      </c>
      <c r="R152" s="116">
        <f t="shared" si="4"/>
        <v>0</v>
      </c>
      <c r="S152" s="116">
        <f t="shared" si="5"/>
        <v>0</v>
      </c>
      <c r="T152" s="126"/>
      <c r="U152" s="126"/>
    </row>
    <row r="153" spans="1:21" outlineLevel="1" x14ac:dyDescent="0.3">
      <c r="A153" s="134" t="s">
        <v>420</v>
      </c>
      <c r="B153" s="134" t="s">
        <v>421</v>
      </c>
      <c r="C153" s="134" t="s">
        <v>119</v>
      </c>
      <c r="D153" s="135">
        <v>0</v>
      </c>
      <c r="E153" s="135">
        <v>2</v>
      </c>
      <c r="F153" s="135">
        <v>3</v>
      </c>
      <c r="G153" s="135">
        <v>2</v>
      </c>
      <c r="H153" s="135">
        <v>6</v>
      </c>
      <c r="I153" s="135">
        <v>13</v>
      </c>
      <c r="J153" s="135">
        <v>0</v>
      </c>
      <c r="K153" s="134">
        <v>1</v>
      </c>
      <c r="L153" s="135">
        <v>1</v>
      </c>
      <c r="M153" s="135">
        <v>1</v>
      </c>
      <c r="N153" s="135">
        <v>13</v>
      </c>
      <c r="O153" s="135">
        <v>16</v>
      </c>
      <c r="P153" s="135">
        <v>29</v>
      </c>
      <c r="Q153" s="116">
        <f t="shared" si="4"/>
        <v>3</v>
      </c>
      <c r="R153" s="116">
        <f t="shared" si="4"/>
        <v>4</v>
      </c>
      <c r="S153" s="116">
        <f t="shared" si="5"/>
        <v>7</v>
      </c>
      <c r="T153" s="126">
        <v>1</v>
      </c>
      <c r="U153" s="126">
        <v>1</v>
      </c>
    </row>
    <row r="154" spans="1:21" outlineLevel="1" x14ac:dyDescent="0.3">
      <c r="A154" s="218" t="s">
        <v>422</v>
      </c>
      <c r="B154" s="218" t="s">
        <v>423</v>
      </c>
      <c r="C154" s="218" t="s">
        <v>108</v>
      </c>
      <c r="D154" s="219">
        <v>0</v>
      </c>
      <c r="E154" s="219">
        <v>2</v>
      </c>
      <c r="F154" s="219">
        <v>3</v>
      </c>
      <c r="G154" s="219">
        <v>2</v>
      </c>
      <c r="H154" s="219">
        <v>6</v>
      </c>
      <c r="I154" s="219">
        <v>13</v>
      </c>
      <c r="J154" s="219">
        <v>0</v>
      </c>
      <c r="K154" s="218">
        <v>1</v>
      </c>
      <c r="L154" s="219">
        <v>1</v>
      </c>
      <c r="M154" s="219">
        <v>1</v>
      </c>
      <c r="N154" s="219">
        <v>13</v>
      </c>
      <c r="O154" s="219">
        <v>16</v>
      </c>
      <c r="P154" s="135">
        <v>29</v>
      </c>
      <c r="Q154" s="116">
        <f t="shared" si="4"/>
        <v>3</v>
      </c>
      <c r="R154" s="116">
        <f t="shared" si="4"/>
        <v>4</v>
      </c>
      <c r="S154" s="116">
        <f t="shared" si="5"/>
        <v>7</v>
      </c>
      <c r="T154" s="126"/>
      <c r="U154" s="126"/>
    </row>
    <row r="155" spans="1:21" outlineLevel="1" x14ac:dyDescent="0.3">
      <c r="A155" s="134" t="s">
        <v>424</v>
      </c>
      <c r="B155" s="134" t="s">
        <v>425</v>
      </c>
      <c r="C155" s="134" t="s">
        <v>119</v>
      </c>
      <c r="D155" s="135">
        <v>0</v>
      </c>
      <c r="E155" s="135">
        <v>0</v>
      </c>
      <c r="F155" s="135">
        <v>0</v>
      </c>
      <c r="G155" s="135">
        <v>0</v>
      </c>
      <c r="H155" s="135">
        <v>0</v>
      </c>
      <c r="I155" s="135">
        <v>0</v>
      </c>
      <c r="J155" s="135">
        <v>0</v>
      </c>
      <c r="K155" s="134">
        <v>0</v>
      </c>
      <c r="L155" s="135">
        <v>0</v>
      </c>
      <c r="M155" s="135">
        <v>0</v>
      </c>
      <c r="N155" s="135">
        <v>20</v>
      </c>
      <c r="O155" s="135">
        <v>20</v>
      </c>
      <c r="P155" s="135">
        <v>20</v>
      </c>
      <c r="Q155" s="116">
        <f t="shared" si="4"/>
        <v>0</v>
      </c>
      <c r="R155" s="116">
        <f t="shared" si="4"/>
        <v>0</v>
      </c>
      <c r="S155" s="116">
        <f t="shared" si="5"/>
        <v>0</v>
      </c>
      <c r="T155" s="126"/>
      <c r="U155" s="126"/>
    </row>
    <row r="156" spans="1:21" outlineLevel="1" x14ac:dyDescent="0.3">
      <c r="A156" s="218" t="s">
        <v>426</v>
      </c>
      <c r="B156" s="218" t="s">
        <v>427</v>
      </c>
      <c r="C156" s="218" t="s">
        <v>108</v>
      </c>
      <c r="D156" s="219">
        <v>0</v>
      </c>
      <c r="E156" s="219">
        <v>0</v>
      </c>
      <c r="F156" s="219">
        <v>0</v>
      </c>
      <c r="G156" s="219">
        <v>0</v>
      </c>
      <c r="H156" s="219">
        <v>0</v>
      </c>
      <c r="I156" s="219">
        <v>0</v>
      </c>
      <c r="J156" s="219">
        <v>0</v>
      </c>
      <c r="K156" s="218">
        <v>0</v>
      </c>
      <c r="L156" s="219">
        <v>0</v>
      </c>
      <c r="M156" s="219">
        <v>0</v>
      </c>
      <c r="N156" s="219">
        <v>20</v>
      </c>
      <c r="O156" s="219">
        <v>20</v>
      </c>
      <c r="P156" s="135">
        <v>20</v>
      </c>
      <c r="Q156" s="116">
        <f t="shared" si="4"/>
        <v>0</v>
      </c>
      <c r="R156" s="116">
        <f t="shared" si="4"/>
        <v>0</v>
      </c>
      <c r="S156" s="116">
        <f t="shared" si="5"/>
        <v>0</v>
      </c>
      <c r="T156" s="126"/>
      <c r="U156" s="126"/>
    </row>
    <row r="157" spans="1:21" outlineLevel="1" x14ac:dyDescent="0.3">
      <c r="A157" s="134" t="s">
        <v>428</v>
      </c>
      <c r="B157" s="134" t="s">
        <v>429</v>
      </c>
      <c r="C157" s="134" t="s">
        <v>119</v>
      </c>
      <c r="D157" s="135">
        <v>25</v>
      </c>
      <c r="E157" s="135">
        <v>105</v>
      </c>
      <c r="F157" s="135">
        <v>16</v>
      </c>
      <c r="G157" s="135">
        <v>2</v>
      </c>
      <c r="H157" s="135">
        <v>34</v>
      </c>
      <c r="I157" s="135">
        <v>182</v>
      </c>
      <c r="J157" s="135">
        <v>19</v>
      </c>
      <c r="K157" s="134">
        <v>108</v>
      </c>
      <c r="L157" s="135">
        <v>17</v>
      </c>
      <c r="M157" s="135">
        <v>5</v>
      </c>
      <c r="N157" s="135">
        <v>31</v>
      </c>
      <c r="O157" s="135">
        <v>180</v>
      </c>
      <c r="P157" s="135">
        <v>362</v>
      </c>
      <c r="Q157" s="116">
        <f t="shared" si="4"/>
        <v>213</v>
      </c>
      <c r="R157" s="116">
        <f t="shared" si="4"/>
        <v>33</v>
      </c>
      <c r="S157" s="116">
        <f t="shared" si="5"/>
        <v>246</v>
      </c>
      <c r="T157" s="126">
        <v>1</v>
      </c>
      <c r="U157" s="126">
        <v>1</v>
      </c>
    </row>
    <row r="158" spans="1:21" outlineLevel="1" x14ac:dyDescent="0.3">
      <c r="A158" s="218" t="s">
        <v>430</v>
      </c>
      <c r="B158" s="218" t="s">
        <v>431</v>
      </c>
      <c r="C158" s="218" t="s">
        <v>108</v>
      </c>
      <c r="D158" s="219">
        <v>0</v>
      </c>
      <c r="E158" s="219">
        <v>0</v>
      </c>
      <c r="F158" s="219">
        <v>0</v>
      </c>
      <c r="G158" s="219">
        <v>0</v>
      </c>
      <c r="H158" s="219">
        <v>5</v>
      </c>
      <c r="I158" s="219">
        <v>5</v>
      </c>
      <c r="J158" s="219">
        <v>0</v>
      </c>
      <c r="K158" s="218">
        <v>0</v>
      </c>
      <c r="L158" s="219">
        <v>0</v>
      </c>
      <c r="M158" s="219">
        <v>0</v>
      </c>
      <c r="N158" s="219">
        <v>11</v>
      </c>
      <c r="O158" s="219">
        <v>11</v>
      </c>
      <c r="P158" s="135">
        <v>16</v>
      </c>
      <c r="Q158" s="116">
        <f t="shared" si="4"/>
        <v>0</v>
      </c>
      <c r="R158" s="116">
        <f t="shared" si="4"/>
        <v>0</v>
      </c>
      <c r="S158" s="116">
        <f t="shared" si="5"/>
        <v>0</v>
      </c>
      <c r="T158" s="126"/>
      <c r="U158" s="126"/>
    </row>
    <row r="159" spans="1:21" outlineLevel="1" x14ac:dyDescent="0.3">
      <c r="A159" s="218" t="s">
        <v>399</v>
      </c>
      <c r="B159" s="218" t="s">
        <v>400</v>
      </c>
      <c r="C159" s="218" t="s">
        <v>108</v>
      </c>
      <c r="D159" s="219">
        <v>25</v>
      </c>
      <c r="E159" s="219">
        <v>105</v>
      </c>
      <c r="F159" s="219">
        <v>16</v>
      </c>
      <c r="G159" s="219">
        <v>2</v>
      </c>
      <c r="H159" s="219">
        <v>29</v>
      </c>
      <c r="I159" s="219">
        <v>177</v>
      </c>
      <c r="J159" s="219">
        <v>19</v>
      </c>
      <c r="K159" s="218">
        <v>108</v>
      </c>
      <c r="L159" s="219">
        <v>17</v>
      </c>
      <c r="M159" s="219">
        <v>5</v>
      </c>
      <c r="N159" s="219">
        <v>20</v>
      </c>
      <c r="O159" s="219">
        <v>169</v>
      </c>
      <c r="P159" s="135">
        <v>346</v>
      </c>
      <c r="Q159" s="116">
        <f t="shared" si="4"/>
        <v>213</v>
      </c>
      <c r="R159" s="116">
        <f t="shared" si="4"/>
        <v>33</v>
      </c>
      <c r="S159" s="116">
        <f t="shared" si="5"/>
        <v>246</v>
      </c>
      <c r="T159" s="126"/>
      <c r="U159" s="126"/>
    </row>
    <row r="160" spans="1:21" outlineLevel="1" x14ac:dyDescent="0.3">
      <c r="A160" s="134" t="s">
        <v>432</v>
      </c>
      <c r="B160" s="134" t="s">
        <v>433</v>
      </c>
      <c r="C160" s="134" t="s">
        <v>119</v>
      </c>
      <c r="D160" s="135">
        <v>0</v>
      </c>
      <c r="E160" s="135">
        <v>1</v>
      </c>
      <c r="F160" s="135">
        <v>3</v>
      </c>
      <c r="G160" s="135">
        <v>0</v>
      </c>
      <c r="H160" s="135">
        <v>4</v>
      </c>
      <c r="I160" s="135">
        <v>8</v>
      </c>
      <c r="J160" s="135">
        <v>0</v>
      </c>
      <c r="K160" s="134">
        <v>10</v>
      </c>
      <c r="L160" s="135">
        <v>3</v>
      </c>
      <c r="M160" s="135">
        <v>0</v>
      </c>
      <c r="N160" s="135">
        <v>11</v>
      </c>
      <c r="O160" s="135">
        <v>24</v>
      </c>
      <c r="P160" s="135">
        <v>32</v>
      </c>
      <c r="Q160" s="116">
        <f t="shared" si="4"/>
        <v>11</v>
      </c>
      <c r="R160" s="116">
        <f t="shared" si="4"/>
        <v>6</v>
      </c>
      <c r="S160" s="116">
        <f t="shared" si="5"/>
        <v>17</v>
      </c>
      <c r="T160" s="126">
        <v>1</v>
      </c>
      <c r="U160" s="126">
        <v>1</v>
      </c>
    </row>
    <row r="161" spans="1:21" outlineLevel="1" x14ac:dyDescent="0.3">
      <c r="A161" s="218" t="s">
        <v>434</v>
      </c>
      <c r="B161" s="218" t="s">
        <v>435</v>
      </c>
      <c r="C161" s="218" t="s">
        <v>108</v>
      </c>
      <c r="D161" s="219">
        <v>0</v>
      </c>
      <c r="E161" s="219">
        <v>1</v>
      </c>
      <c r="F161" s="219">
        <v>3</v>
      </c>
      <c r="G161" s="219">
        <v>0</v>
      </c>
      <c r="H161" s="219">
        <v>4</v>
      </c>
      <c r="I161" s="219">
        <v>8</v>
      </c>
      <c r="J161" s="219">
        <v>0</v>
      </c>
      <c r="K161" s="218">
        <v>10</v>
      </c>
      <c r="L161" s="219">
        <v>3</v>
      </c>
      <c r="M161" s="219">
        <v>0</v>
      </c>
      <c r="N161" s="219">
        <v>11</v>
      </c>
      <c r="O161" s="219">
        <v>24</v>
      </c>
      <c r="P161" s="135">
        <v>32</v>
      </c>
      <c r="Q161" s="116">
        <f t="shared" si="4"/>
        <v>11</v>
      </c>
      <c r="R161" s="116">
        <f t="shared" si="4"/>
        <v>6</v>
      </c>
      <c r="S161" s="116">
        <f t="shared" si="5"/>
        <v>17</v>
      </c>
      <c r="T161" s="126"/>
      <c r="U161" s="126"/>
    </row>
    <row r="162" spans="1:21" outlineLevel="1" x14ac:dyDescent="0.3">
      <c r="A162" s="136" t="s">
        <v>436</v>
      </c>
      <c r="B162" s="136" t="s">
        <v>437</v>
      </c>
      <c r="C162" s="136" t="s">
        <v>119</v>
      </c>
      <c r="D162" s="135">
        <v>0</v>
      </c>
      <c r="E162" s="135">
        <v>0</v>
      </c>
      <c r="F162" s="135">
        <v>0</v>
      </c>
      <c r="G162" s="135">
        <v>0</v>
      </c>
      <c r="H162" s="135">
        <v>0</v>
      </c>
      <c r="I162" s="135">
        <v>0</v>
      </c>
      <c r="J162" s="135">
        <v>0</v>
      </c>
      <c r="K162" s="134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116">
        <f t="shared" si="4"/>
        <v>0</v>
      </c>
      <c r="R162" s="116">
        <f t="shared" si="4"/>
        <v>0</v>
      </c>
      <c r="S162" s="116">
        <f t="shared" si="5"/>
        <v>0</v>
      </c>
      <c r="T162" s="126"/>
      <c r="U162" s="126"/>
    </row>
    <row r="163" spans="1:21" outlineLevel="1" x14ac:dyDescent="0.3">
      <c r="A163" s="134" t="s">
        <v>438</v>
      </c>
      <c r="B163" s="134" t="s">
        <v>439</v>
      </c>
      <c r="C163" s="134" t="s">
        <v>119</v>
      </c>
      <c r="D163" s="135">
        <v>0</v>
      </c>
      <c r="E163" s="135">
        <v>14</v>
      </c>
      <c r="F163" s="135">
        <v>1</v>
      </c>
      <c r="G163" s="135">
        <v>1</v>
      </c>
      <c r="H163" s="135">
        <v>7</v>
      </c>
      <c r="I163" s="135">
        <v>23</v>
      </c>
      <c r="J163" s="135">
        <v>0</v>
      </c>
      <c r="K163" s="134">
        <v>39</v>
      </c>
      <c r="L163" s="135">
        <v>17</v>
      </c>
      <c r="M163" s="135">
        <v>5</v>
      </c>
      <c r="N163" s="135">
        <v>53</v>
      </c>
      <c r="O163" s="135">
        <v>114</v>
      </c>
      <c r="P163" s="135">
        <v>137</v>
      </c>
      <c r="Q163" s="116">
        <f t="shared" si="4"/>
        <v>53</v>
      </c>
      <c r="R163" s="116">
        <f t="shared" si="4"/>
        <v>18</v>
      </c>
      <c r="S163" s="116">
        <f t="shared" si="5"/>
        <v>71</v>
      </c>
      <c r="T163" s="126">
        <v>1</v>
      </c>
      <c r="U163" s="126">
        <v>3</v>
      </c>
    </row>
    <row r="164" spans="1:21" outlineLevel="1" x14ac:dyDescent="0.3">
      <c r="A164" s="218" t="s">
        <v>192</v>
      </c>
      <c r="B164" s="218" t="s">
        <v>193</v>
      </c>
      <c r="C164" s="218" t="s">
        <v>108</v>
      </c>
      <c r="D164" s="219">
        <v>0</v>
      </c>
      <c r="E164" s="219">
        <v>14</v>
      </c>
      <c r="F164" s="219">
        <v>1</v>
      </c>
      <c r="G164" s="219">
        <v>1</v>
      </c>
      <c r="H164" s="219">
        <v>7</v>
      </c>
      <c r="I164" s="219">
        <v>23</v>
      </c>
      <c r="J164" s="219">
        <v>0</v>
      </c>
      <c r="K164" s="218">
        <v>39</v>
      </c>
      <c r="L164" s="219">
        <v>17</v>
      </c>
      <c r="M164" s="219">
        <v>5</v>
      </c>
      <c r="N164" s="219">
        <v>49</v>
      </c>
      <c r="O164" s="219">
        <v>110</v>
      </c>
      <c r="P164" s="135">
        <v>133</v>
      </c>
      <c r="Q164" s="116">
        <f t="shared" si="4"/>
        <v>53</v>
      </c>
      <c r="R164" s="116">
        <f t="shared" si="4"/>
        <v>18</v>
      </c>
      <c r="S164" s="116">
        <f t="shared" si="5"/>
        <v>71</v>
      </c>
      <c r="T164" s="126"/>
      <c r="U164" s="126"/>
    </row>
    <row r="165" spans="1:21" outlineLevel="1" x14ac:dyDescent="0.3">
      <c r="A165" s="218" t="s">
        <v>440</v>
      </c>
      <c r="B165" s="218" t="s">
        <v>441</v>
      </c>
      <c r="C165" s="218" t="s">
        <v>108</v>
      </c>
      <c r="D165" s="219">
        <v>0</v>
      </c>
      <c r="E165" s="219">
        <v>0</v>
      </c>
      <c r="F165" s="219">
        <v>0</v>
      </c>
      <c r="G165" s="219">
        <v>0</v>
      </c>
      <c r="H165" s="219">
        <v>0</v>
      </c>
      <c r="I165" s="219">
        <v>0</v>
      </c>
      <c r="J165" s="219">
        <v>0</v>
      </c>
      <c r="K165" s="218">
        <v>0</v>
      </c>
      <c r="L165" s="219">
        <v>0</v>
      </c>
      <c r="M165" s="219">
        <v>0</v>
      </c>
      <c r="N165" s="219">
        <v>4</v>
      </c>
      <c r="O165" s="219">
        <v>4</v>
      </c>
      <c r="P165" s="135">
        <v>4</v>
      </c>
      <c r="Q165" s="116">
        <f t="shared" si="4"/>
        <v>0</v>
      </c>
      <c r="R165" s="116">
        <f t="shared" si="4"/>
        <v>0</v>
      </c>
      <c r="S165" s="116">
        <f t="shared" si="5"/>
        <v>0</v>
      </c>
      <c r="T165" s="126"/>
      <c r="U165" s="126"/>
    </row>
    <row r="166" spans="1:21" outlineLevel="1" x14ac:dyDescent="0.3">
      <c r="A166" s="134" t="s">
        <v>442</v>
      </c>
      <c r="B166" s="134" t="s">
        <v>443</v>
      </c>
      <c r="C166" s="134" t="s">
        <v>119</v>
      </c>
      <c r="D166" s="135">
        <v>0</v>
      </c>
      <c r="E166" s="135">
        <v>6</v>
      </c>
      <c r="F166" s="135">
        <v>12</v>
      </c>
      <c r="G166" s="135">
        <v>6</v>
      </c>
      <c r="H166" s="135">
        <v>15</v>
      </c>
      <c r="I166" s="135">
        <v>39</v>
      </c>
      <c r="J166" s="135">
        <v>0</v>
      </c>
      <c r="K166" s="134">
        <v>14</v>
      </c>
      <c r="L166" s="135">
        <v>8</v>
      </c>
      <c r="M166" s="135">
        <v>3</v>
      </c>
      <c r="N166" s="135">
        <v>15</v>
      </c>
      <c r="O166" s="135">
        <v>40</v>
      </c>
      <c r="P166" s="135">
        <v>79</v>
      </c>
      <c r="Q166" s="116">
        <f t="shared" si="4"/>
        <v>20</v>
      </c>
      <c r="R166" s="116">
        <f t="shared" si="4"/>
        <v>20</v>
      </c>
      <c r="S166" s="116">
        <f t="shared" si="5"/>
        <v>40</v>
      </c>
      <c r="T166" s="126">
        <v>1</v>
      </c>
      <c r="U166" s="126"/>
    </row>
    <row r="167" spans="1:21" outlineLevel="1" x14ac:dyDescent="0.3">
      <c r="A167" s="218" t="s">
        <v>196</v>
      </c>
      <c r="B167" s="218" t="s">
        <v>197</v>
      </c>
      <c r="C167" s="218" t="s">
        <v>108</v>
      </c>
      <c r="D167" s="219">
        <v>0</v>
      </c>
      <c r="E167" s="219">
        <v>6</v>
      </c>
      <c r="F167" s="219">
        <v>12</v>
      </c>
      <c r="G167" s="219">
        <v>6</v>
      </c>
      <c r="H167" s="219">
        <v>15</v>
      </c>
      <c r="I167" s="219">
        <v>39</v>
      </c>
      <c r="J167" s="219">
        <v>0</v>
      </c>
      <c r="K167" s="218">
        <v>14</v>
      </c>
      <c r="L167" s="219">
        <v>8</v>
      </c>
      <c r="M167" s="219">
        <v>3</v>
      </c>
      <c r="N167" s="219">
        <v>15</v>
      </c>
      <c r="O167" s="219">
        <v>40</v>
      </c>
      <c r="P167" s="135">
        <v>79</v>
      </c>
      <c r="Q167" s="116">
        <f t="shared" si="4"/>
        <v>20</v>
      </c>
      <c r="R167" s="116">
        <f t="shared" si="4"/>
        <v>20</v>
      </c>
      <c r="S167" s="116">
        <f t="shared" si="5"/>
        <v>40</v>
      </c>
      <c r="T167" s="126"/>
      <c r="U167" s="126"/>
    </row>
    <row r="168" spans="1:21" outlineLevel="1" x14ac:dyDescent="0.3">
      <c r="A168" s="134" t="s">
        <v>444</v>
      </c>
      <c r="B168" s="134" t="s">
        <v>445</v>
      </c>
      <c r="C168" s="134" t="s">
        <v>119</v>
      </c>
      <c r="D168" s="135">
        <v>0</v>
      </c>
      <c r="E168" s="135">
        <v>0</v>
      </c>
      <c r="F168" s="135">
        <v>0</v>
      </c>
      <c r="G168" s="135">
        <v>0</v>
      </c>
      <c r="H168" s="135">
        <v>1</v>
      </c>
      <c r="I168" s="135">
        <v>1</v>
      </c>
      <c r="J168" s="135">
        <v>0</v>
      </c>
      <c r="K168" s="134">
        <v>0</v>
      </c>
      <c r="L168" s="135">
        <v>0</v>
      </c>
      <c r="M168" s="135">
        <v>0</v>
      </c>
      <c r="N168" s="135">
        <v>0</v>
      </c>
      <c r="O168" s="135">
        <v>0</v>
      </c>
      <c r="P168" s="135">
        <v>1</v>
      </c>
      <c r="Q168" s="116">
        <f t="shared" si="4"/>
        <v>0</v>
      </c>
      <c r="R168" s="116">
        <f t="shared" si="4"/>
        <v>0</v>
      </c>
      <c r="S168" s="116">
        <f t="shared" si="5"/>
        <v>0</v>
      </c>
      <c r="T168" s="126"/>
      <c r="U168" s="126"/>
    </row>
    <row r="169" spans="1:21" outlineLevel="1" x14ac:dyDescent="0.3">
      <c r="A169" s="218" t="s">
        <v>446</v>
      </c>
      <c r="B169" s="218" t="s">
        <v>447</v>
      </c>
      <c r="C169" s="218" t="s">
        <v>108</v>
      </c>
      <c r="D169" s="219">
        <v>0</v>
      </c>
      <c r="E169" s="219">
        <v>0</v>
      </c>
      <c r="F169" s="219">
        <v>0</v>
      </c>
      <c r="G169" s="219">
        <v>0</v>
      </c>
      <c r="H169" s="219">
        <v>1</v>
      </c>
      <c r="I169" s="219">
        <v>1</v>
      </c>
      <c r="J169" s="219">
        <v>0</v>
      </c>
      <c r="K169" s="218">
        <v>0</v>
      </c>
      <c r="L169" s="219">
        <v>0</v>
      </c>
      <c r="M169" s="219">
        <v>0</v>
      </c>
      <c r="N169" s="219">
        <v>0</v>
      </c>
      <c r="O169" s="219">
        <v>0</v>
      </c>
      <c r="P169" s="135">
        <v>1</v>
      </c>
      <c r="Q169" s="116">
        <f t="shared" si="4"/>
        <v>0</v>
      </c>
      <c r="R169" s="116">
        <f t="shared" si="4"/>
        <v>0</v>
      </c>
      <c r="S169" s="116">
        <f t="shared" si="5"/>
        <v>0</v>
      </c>
      <c r="T169" s="126"/>
      <c r="U169" s="126"/>
    </row>
    <row r="170" spans="1:21" outlineLevel="1" x14ac:dyDescent="0.3">
      <c r="A170" s="134" t="s">
        <v>448</v>
      </c>
      <c r="B170" s="134" t="s">
        <v>449</v>
      </c>
      <c r="C170" s="134" t="s">
        <v>119</v>
      </c>
      <c r="D170" s="135">
        <v>0</v>
      </c>
      <c r="E170" s="135">
        <v>39</v>
      </c>
      <c r="F170" s="135">
        <v>76</v>
      </c>
      <c r="G170" s="135">
        <v>25</v>
      </c>
      <c r="H170" s="135">
        <v>42</v>
      </c>
      <c r="I170" s="135">
        <v>182</v>
      </c>
      <c r="J170" s="135">
        <v>0</v>
      </c>
      <c r="K170" s="134">
        <v>24</v>
      </c>
      <c r="L170" s="135">
        <v>33</v>
      </c>
      <c r="M170" s="135">
        <v>2</v>
      </c>
      <c r="N170" s="135">
        <v>30</v>
      </c>
      <c r="O170" s="135">
        <v>89</v>
      </c>
      <c r="P170" s="135">
        <v>271</v>
      </c>
      <c r="Q170" s="116">
        <f t="shared" si="4"/>
        <v>63</v>
      </c>
      <c r="R170" s="116">
        <f t="shared" si="4"/>
        <v>109</v>
      </c>
      <c r="S170" s="116">
        <f t="shared" si="5"/>
        <v>172</v>
      </c>
      <c r="T170" s="126">
        <v>1</v>
      </c>
      <c r="U170" s="126"/>
    </row>
    <row r="171" spans="1:21" outlineLevel="1" x14ac:dyDescent="0.3">
      <c r="A171" s="218" t="s">
        <v>228</v>
      </c>
      <c r="B171" s="218" t="s">
        <v>229</v>
      </c>
      <c r="C171" s="218" t="s">
        <v>108</v>
      </c>
      <c r="D171" s="219">
        <v>0</v>
      </c>
      <c r="E171" s="219">
        <v>0</v>
      </c>
      <c r="F171" s="219">
        <v>0</v>
      </c>
      <c r="G171" s="219">
        <v>0</v>
      </c>
      <c r="H171" s="219">
        <v>1</v>
      </c>
      <c r="I171" s="219">
        <v>1</v>
      </c>
      <c r="J171" s="219">
        <v>0</v>
      </c>
      <c r="K171" s="218">
        <v>0</v>
      </c>
      <c r="L171" s="219">
        <v>1</v>
      </c>
      <c r="M171" s="219">
        <v>0</v>
      </c>
      <c r="N171" s="219">
        <v>0</v>
      </c>
      <c r="O171" s="219">
        <v>1</v>
      </c>
      <c r="P171" s="135">
        <v>2</v>
      </c>
      <c r="Q171" s="116">
        <f t="shared" si="4"/>
        <v>0</v>
      </c>
      <c r="R171" s="116">
        <f t="shared" si="4"/>
        <v>1</v>
      </c>
      <c r="S171" s="116">
        <f t="shared" si="5"/>
        <v>1</v>
      </c>
      <c r="T171" s="126"/>
      <c r="U171" s="126"/>
    </row>
    <row r="172" spans="1:21" outlineLevel="1" x14ac:dyDescent="0.3">
      <c r="A172" s="218" t="s">
        <v>230</v>
      </c>
      <c r="B172" s="218" t="s">
        <v>231</v>
      </c>
      <c r="C172" s="218" t="s">
        <v>108</v>
      </c>
      <c r="D172" s="219">
        <v>0</v>
      </c>
      <c r="E172" s="219">
        <v>39</v>
      </c>
      <c r="F172" s="219">
        <v>76</v>
      </c>
      <c r="G172" s="219">
        <v>25</v>
      </c>
      <c r="H172" s="219">
        <v>41</v>
      </c>
      <c r="I172" s="219">
        <v>181</v>
      </c>
      <c r="J172" s="219">
        <v>0</v>
      </c>
      <c r="K172" s="218">
        <v>24</v>
      </c>
      <c r="L172" s="219">
        <v>32</v>
      </c>
      <c r="M172" s="219">
        <v>2</v>
      </c>
      <c r="N172" s="219">
        <v>30</v>
      </c>
      <c r="O172" s="219">
        <v>88</v>
      </c>
      <c r="P172" s="135">
        <v>269</v>
      </c>
      <c r="Q172" s="116">
        <f t="shared" si="4"/>
        <v>63</v>
      </c>
      <c r="R172" s="116">
        <f t="shared" si="4"/>
        <v>108</v>
      </c>
      <c r="S172" s="116">
        <f t="shared" si="5"/>
        <v>171</v>
      </c>
      <c r="T172" s="126"/>
      <c r="U172" s="126"/>
    </row>
    <row r="173" spans="1:21" outlineLevel="1" x14ac:dyDescent="0.3">
      <c r="A173" s="134" t="s">
        <v>450</v>
      </c>
      <c r="B173" s="134" t="s">
        <v>451</v>
      </c>
      <c r="C173" s="134" t="s">
        <v>119</v>
      </c>
      <c r="D173" s="135">
        <v>0</v>
      </c>
      <c r="E173" s="135">
        <v>0</v>
      </c>
      <c r="F173" s="135">
        <v>30</v>
      </c>
      <c r="G173" s="135">
        <v>3</v>
      </c>
      <c r="H173" s="135">
        <v>11</v>
      </c>
      <c r="I173" s="135">
        <v>44</v>
      </c>
      <c r="J173" s="135">
        <v>0</v>
      </c>
      <c r="K173" s="134">
        <v>2</v>
      </c>
      <c r="L173" s="135">
        <v>18</v>
      </c>
      <c r="M173" s="135">
        <v>8</v>
      </c>
      <c r="N173" s="135">
        <v>10</v>
      </c>
      <c r="O173" s="135">
        <v>38</v>
      </c>
      <c r="P173" s="135">
        <v>82</v>
      </c>
      <c r="Q173" s="116">
        <f t="shared" si="4"/>
        <v>2</v>
      </c>
      <c r="R173" s="116">
        <f t="shared" si="4"/>
        <v>48</v>
      </c>
      <c r="S173" s="116">
        <f t="shared" si="5"/>
        <v>50</v>
      </c>
      <c r="T173" s="126">
        <v>1</v>
      </c>
      <c r="U173" s="126">
        <v>1</v>
      </c>
    </row>
    <row r="174" spans="1:21" outlineLevel="1" x14ac:dyDescent="0.3">
      <c r="A174" s="218" t="s">
        <v>452</v>
      </c>
      <c r="B174" s="218" t="s">
        <v>453</v>
      </c>
      <c r="C174" s="218" t="s">
        <v>108</v>
      </c>
      <c r="D174" s="219">
        <v>0</v>
      </c>
      <c r="E174" s="219">
        <v>0</v>
      </c>
      <c r="F174" s="219">
        <v>30</v>
      </c>
      <c r="G174" s="219">
        <v>3</v>
      </c>
      <c r="H174" s="219">
        <v>11</v>
      </c>
      <c r="I174" s="219">
        <v>44</v>
      </c>
      <c r="J174" s="219">
        <v>0</v>
      </c>
      <c r="K174" s="218">
        <v>2</v>
      </c>
      <c r="L174" s="219">
        <v>18</v>
      </c>
      <c r="M174" s="219">
        <v>8</v>
      </c>
      <c r="N174" s="219">
        <v>10</v>
      </c>
      <c r="O174" s="219">
        <v>38</v>
      </c>
      <c r="P174" s="135">
        <v>82</v>
      </c>
      <c r="Q174" s="116">
        <f t="shared" si="4"/>
        <v>2</v>
      </c>
      <c r="R174" s="116">
        <f t="shared" si="4"/>
        <v>48</v>
      </c>
      <c r="S174" s="116">
        <f t="shared" si="5"/>
        <v>50</v>
      </c>
      <c r="T174" s="126"/>
      <c r="U174" s="126"/>
    </row>
    <row r="175" spans="1:21" outlineLevel="1" x14ac:dyDescent="0.3">
      <c r="A175" s="134" t="s">
        <v>454</v>
      </c>
      <c r="B175" s="134" t="s">
        <v>455</v>
      </c>
      <c r="C175" s="134" t="s">
        <v>119</v>
      </c>
      <c r="D175" s="135">
        <v>0</v>
      </c>
      <c r="E175" s="135">
        <v>0</v>
      </c>
      <c r="F175" s="135">
        <v>0</v>
      </c>
      <c r="G175" s="135">
        <v>0</v>
      </c>
      <c r="H175" s="135">
        <v>0</v>
      </c>
      <c r="I175" s="135">
        <v>0</v>
      </c>
      <c r="J175" s="135">
        <v>0</v>
      </c>
      <c r="K175" s="134">
        <v>0</v>
      </c>
      <c r="L175" s="135">
        <v>0</v>
      </c>
      <c r="M175" s="135">
        <v>0</v>
      </c>
      <c r="N175" s="135">
        <v>24</v>
      </c>
      <c r="O175" s="135">
        <v>24</v>
      </c>
      <c r="P175" s="135">
        <v>24</v>
      </c>
      <c r="Q175" s="116">
        <f t="shared" si="4"/>
        <v>0</v>
      </c>
      <c r="R175" s="116">
        <f t="shared" si="4"/>
        <v>0</v>
      </c>
      <c r="S175" s="116">
        <f t="shared" si="5"/>
        <v>0</v>
      </c>
      <c r="T175" s="126"/>
      <c r="U175" s="126"/>
    </row>
    <row r="176" spans="1:21" outlineLevel="1" x14ac:dyDescent="0.3">
      <c r="A176" s="218" t="s">
        <v>456</v>
      </c>
      <c r="B176" s="218" t="s">
        <v>457</v>
      </c>
      <c r="C176" s="218" t="s">
        <v>108</v>
      </c>
      <c r="D176" s="219">
        <v>0</v>
      </c>
      <c r="E176" s="219">
        <v>0</v>
      </c>
      <c r="F176" s="219">
        <v>0</v>
      </c>
      <c r="G176" s="219">
        <v>0</v>
      </c>
      <c r="H176" s="219">
        <v>0</v>
      </c>
      <c r="I176" s="219">
        <v>0</v>
      </c>
      <c r="J176" s="219">
        <v>0</v>
      </c>
      <c r="K176" s="218">
        <v>0</v>
      </c>
      <c r="L176" s="219">
        <v>0</v>
      </c>
      <c r="M176" s="219">
        <v>0</v>
      </c>
      <c r="N176" s="219">
        <v>24</v>
      </c>
      <c r="O176" s="219">
        <v>24</v>
      </c>
      <c r="P176" s="135">
        <v>24</v>
      </c>
      <c r="Q176" s="116">
        <f t="shared" si="4"/>
        <v>0</v>
      </c>
      <c r="R176" s="116">
        <f t="shared" si="4"/>
        <v>0</v>
      </c>
      <c r="S176" s="116">
        <f t="shared" si="5"/>
        <v>0</v>
      </c>
      <c r="T176" s="126"/>
      <c r="U176" s="126"/>
    </row>
    <row r="177" spans="1:21" outlineLevel="1" x14ac:dyDescent="0.3">
      <c r="A177" s="134" t="s">
        <v>458</v>
      </c>
      <c r="B177" s="134" t="s">
        <v>459</v>
      </c>
      <c r="C177" s="134" t="s">
        <v>119</v>
      </c>
      <c r="D177" s="135">
        <v>0</v>
      </c>
      <c r="E177" s="135">
        <v>0</v>
      </c>
      <c r="F177" s="135">
        <v>0</v>
      </c>
      <c r="G177" s="135">
        <v>4</v>
      </c>
      <c r="H177" s="135">
        <v>6</v>
      </c>
      <c r="I177" s="135">
        <v>10</v>
      </c>
      <c r="J177" s="135">
        <v>0</v>
      </c>
      <c r="K177" s="134">
        <v>0</v>
      </c>
      <c r="L177" s="135">
        <v>0</v>
      </c>
      <c r="M177" s="135">
        <v>3</v>
      </c>
      <c r="N177" s="135">
        <v>12</v>
      </c>
      <c r="O177" s="135">
        <v>15</v>
      </c>
      <c r="P177" s="135">
        <v>25</v>
      </c>
      <c r="Q177" s="116">
        <f t="shared" si="4"/>
        <v>0</v>
      </c>
      <c r="R177" s="116">
        <f t="shared" si="4"/>
        <v>0</v>
      </c>
      <c r="S177" s="116">
        <f t="shared" si="5"/>
        <v>0</v>
      </c>
      <c r="T177" s="126"/>
      <c r="U177" s="126"/>
    </row>
    <row r="178" spans="1:21" outlineLevel="1" x14ac:dyDescent="0.3">
      <c r="A178" s="218" t="s">
        <v>196</v>
      </c>
      <c r="B178" s="218" t="s">
        <v>197</v>
      </c>
      <c r="C178" s="218" t="s">
        <v>108</v>
      </c>
      <c r="D178" s="219">
        <v>0</v>
      </c>
      <c r="E178" s="219">
        <v>0</v>
      </c>
      <c r="F178" s="219">
        <v>0</v>
      </c>
      <c r="G178" s="219">
        <v>4</v>
      </c>
      <c r="H178" s="219">
        <v>6</v>
      </c>
      <c r="I178" s="219">
        <v>10</v>
      </c>
      <c r="J178" s="219">
        <v>0</v>
      </c>
      <c r="K178" s="218">
        <v>0</v>
      </c>
      <c r="L178" s="219">
        <v>0</v>
      </c>
      <c r="M178" s="219">
        <v>3</v>
      </c>
      <c r="N178" s="219">
        <v>12</v>
      </c>
      <c r="O178" s="219">
        <v>15</v>
      </c>
      <c r="P178" s="135">
        <v>25</v>
      </c>
      <c r="Q178" s="116">
        <f t="shared" si="4"/>
        <v>0</v>
      </c>
      <c r="R178" s="116">
        <f t="shared" si="4"/>
        <v>0</v>
      </c>
      <c r="S178" s="116">
        <f t="shared" si="5"/>
        <v>0</v>
      </c>
      <c r="T178" s="126"/>
      <c r="U178" s="126"/>
    </row>
    <row r="179" spans="1:21" outlineLevel="1" x14ac:dyDescent="0.3">
      <c r="A179" s="134" t="s">
        <v>460</v>
      </c>
      <c r="B179" s="134" t="s">
        <v>461</v>
      </c>
      <c r="C179" s="134" t="s">
        <v>119</v>
      </c>
      <c r="D179" s="135">
        <v>0</v>
      </c>
      <c r="E179" s="135">
        <v>0</v>
      </c>
      <c r="F179" s="135">
        <v>0</v>
      </c>
      <c r="G179" s="135">
        <v>0</v>
      </c>
      <c r="H179" s="135">
        <v>6</v>
      </c>
      <c r="I179" s="135">
        <v>6</v>
      </c>
      <c r="J179" s="135">
        <v>0</v>
      </c>
      <c r="K179" s="134">
        <v>0</v>
      </c>
      <c r="L179" s="135">
        <v>0</v>
      </c>
      <c r="M179" s="135">
        <v>1</v>
      </c>
      <c r="N179" s="135">
        <v>60</v>
      </c>
      <c r="O179" s="135">
        <v>61</v>
      </c>
      <c r="P179" s="135">
        <v>67</v>
      </c>
      <c r="Q179" s="116">
        <f t="shared" si="4"/>
        <v>0</v>
      </c>
      <c r="R179" s="116">
        <f t="shared" si="4"/>
        <v>0</v>
      </c>
      <c r="S179" s="116">
        <f t="shared" si="5"/>
        <v>0</v>
      </c>
      <c r="T179" s="126"/>
      <c r="U179" s="126"/>
    </row>
    <row r="180" spans="1:21" outlineLevel="1" x14ac:dyDescent="0.3">
      <c r="A180" s="218" t="s">
        <v>462</v>
      </c>
      <c r="B180" s="218" t="s">
        <v>463</v>
      </c>
      <c r="C180" s="218" t="s">
        <v>108</v>
      </c>
      <c r="D180" s="219">
        <v>0</v>
      </c>
      <c r="E180" s="219">
        <v>0</v>
      </c>
      <c r="F180" s="219">
        <v>0</v>
      </c>
      <c r="G180" s="219">
        <v>0</v>
      </c>
      <c r="H180" s="219">
        <v>6</v>
      </c>
      <c r="I180" s="219">
        <v>6</v>
      </c>
      <c r="J180" s="219">
        <v>0</v>
      </c>
      <c r="K180" s="218">
        <v>0</v>
      </c>
      <c r="L180" s="219">
        <v>0</v>
      </c>
      <c r="M180" s="219">
        <v>1</v>
      </c>
      <c r="N180" s="219">
        <v>60</v>
      </c>
      <c r="O180" s="219">
        <v>61</v>
      </c>
      <c r="P180" s="135">
        <v>67</v>
      </c>
      <c r="Q180" s="116">
        <f t="shared" si="4"/>
        <v>0</v>
      </c>
      <c r="R180" s="116">
        <f t="shared" si="4"/>
        <v>0</v>
      </c>
      <c r="S180" s="116">
        <f t="shared" si="5"/>
        <v>0</v>
      </c>
      <c r="T180" s="126"/>
      <c r="U180" s="126"/>
    </row>
    <row r="181" spans="1:21" outlineLevel="1" x14ac:dyDescent="0.3">
      <c r="A181" s="136" t="s">
        <v>464</v>
      </c>
      <c r="B181" s="136" t="s">
        <v>465</v>
      </c>
      <c r="C181" s="136" t="s">
        <v>119</v>
      </c>
      <c r="D181" s="135">
        <v>0</v>
      </c>
      <c r="E181" s="135">
        <v>0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4">
        <v>0</v>
      </c>
      <c r="L181" s="135">
        <v>0</v>
      </c>
      <c r="M181" s="135">
        <v>0</v>
      </c>
      <c r="N181" s="135">
        <v>0</v>
      </c>
      <c r="O181" s="135">
        <v>0</v>
      </c>
      <c r="P181" s="135">
        <v>0</v>
      </c>
      <c r="Q181" s="116">
        <f t="shared" si="4"/>
        <v>0</v>
      </c>
      <c r="R181" s="116">
        <f t="shared" si="4"/>
        <v>0</v>
      </c>
      <c r="S181" s="116">
        <f t="shared" si="5"/>
        <v>0</v>
      </c>
      <c r="T181" s="126"/>
      <c r="U181" s="126"/>
    </row>
    <row r="182" spans="1:21" outlineLevel="1" x14ac:dyDescent="0.3">
      <c r="A182" s="134" t="s">
        <v>466</v>
      </c>
      <c r="B182" s="134" t="s">
        <v>467</v>
      </c>
      <c r="C182" s="134" t="s">
        <v>119</v>
      </c>
      <c r="D182" s="135">
        <v>0</v>
      </c>
      <c r="E182" s="135">
        <v>0</v>
      </c>
      <c r="F182" s="135">
        <v>1</v>
      </c>
      <c r="G182" s="135">
        <v>1</v>
      </c>
      <c r="H182" s="135">
        <v>8</v>
      </c>
      <c r="I182" s="135">
        <v>10</v>
      </c>
      <c r="J182" s="135">
        <v>0</v>
      </c>
      <c r="K182" s="134">
        <v>2</v>
      </c>
      <c r="L182" s="135">
        <v>14</v>
      </c>
      <c r="M182" s="135">
        <v>13</v>
      </c>
      <c r="N182" s="135">
        <v>83</v>
      </c>
      <c r="O182" s="135">
        <v>112</v>
      </c>
      <c r="P182" s="135">
        <v>122</v>
      </c>
      <c r="Q182" s="116">
        <f t="shared" si="4"/>
        <v>2</v>
      </c>
      <c r="R182" s="116">
        <f t="shared" si="4"/>
        <v>15</v>
      </c>
      <c r="S182" s="116">
        <f t="shared" si="5"/>
        <v>17</v>
      </c>
      <c r="T182" s="126">
        <v>1</v>
      </c>
      <c r="U182" s="126">
        <v>4</v>
      </c>
    </row>
    <row r="183" spans="1:21" outlineLevel="1" x14ac:dyDescent="0.3">
      <c r="A183" s="218" t="s">
        <v>468</v>
      </c>
      <c r="B183" s="218" t="s">
        <v>469</v>
      </c>
      <c r="C183" s="218" t="s">
        <v>108</v>
      </c>
      <c r="D183" s="219">
        <v>0</v>
      </c>
      <c r="E183" s="219">
        <v>0</v>
      </c>
      <c r="F183" s="219">
        <v>1</v>
      </c>
      <c r="G183" s="219">
        <v>1</v>
      </c>
      <c r="H183" s="219">
        <v>2</v>
      </c>
      <c r="I183" s="219">
        <v>4</v>
      </c>
      <c r="J183" s="219">
        <v>0</v>
      </c>
      <c r="K183" s="218">
        <v>1</v>
      </c>
      <c r="L183" s="219">
        <v>11</v>
      </c>
      <c r="M183" s="219">
        <v>3</v>
      </c>
      <c r="N183" s="219">
        <v>4</v>
      </c>
      <c r="O183" s="219">
        <v>19</v>
      </c>
      <c r="P183" s="135">
        <v>23</v>
      </c>
      <c r="Q183" s="116">
        <f t="shared" si="4"/>
        <v>1</v>
      </c>
      <c r="R183" s="116">
        <f t="shared" si="4"/>
        <v>12</v>
      </c>
      <c r="S183" s="116">
        <f t="shared" si="5"/>
        <v>13</v>
      </c>
      <c r="T183" s="126"/>
      <c r="U183" s="126"/>
    </row>
    <row r="184" spans="1:21" outlineLevel="1" x14ac:dyDescent="0.3">
      <c r="A184" s="218" t="s">
        <v>470</v>
      </c>
      <c r="B184" s="218" t="s">
        <v>471</v>
      </c>
      <c r="C184" s="218" t="s">
        <v>108</v>
      </c>
      <c r="D184" s="219">
        <v>0</v>
      </c>
      <c r="E184" s="219">
        <v>0</v>
      </c>
      <c r="F184" s="219">
        <v>0</v>
      </c>
      <c r="G184" s="219">
        <v>0</v>
      </c>
      <c r="H184" s="219">
        <v>6</v>
      </c>
      <c r="I184" s="219">
        <v>6</v>
      </c>
      <c r="J184" s="219">
        <v>0</v>
      </c>
      <c r="K184" s="218">
        <v>1</v>
      </c>
      <c r="L184" s="219">
        <v>3</v>
      </c>
      <c r="M184" s="219">
        <v>10</v>
      </c>
      <c r="N184" s="219">
        <v>79</v>
      </c>
      <c r="O184" s="219">
        <v>93</v>
      </c>
      <c r="P184" s="135">
        <v>99</v>
      </c>
      <c r="Q184" s="116">
        <f t="shared" si="4"/>
        <v>1</v>
      </c>
      <c r="R184" s="116">
        <f t="shared" si="4"/>
        <v>3</v>
      </c>
      <c r="S184" s="116">
        <f t="shared" si="5"/>
        <v>4</v>
      </c>
      <c r="T184" s="126"/>
      <c r="U184" s="126"/>
    </row>
    <row r="185" spans="1:21" outlineLevel="1" x14ac:dyDescent="0.3">
      <c r="A185" s="134" t="s">
        <v>472</v>
      </c>
      <c r="B185" s="134" t="s">
        <v>473</v>
      </c>
      <c r="C185" s="134" t="s">
        <v>119</v>
      </c>
      <c r="D185" s="135">
        <v>1</v>
      </c>
      <c r="E185" s="135">
        <v>71</v>
      </c>
      <c r="F185" s="135">
        <v>55</v>
      </c>
      <c r="G185" s="135">
        <v>5</v>
      </c>
      <c r="H185" s="135">
        <v>12</v>
      </c>
      <c r="I185" s="135">
        <v>144</v>
      </c>
      <c r="J185" s="135">
        <v>0</v>
      </c>
      <c r="K185" s="134">
        <v>146</v>
      </c>
      <c r="L185" s="135">
        <v>81</v>
      </c>
      <c r="M185" s="135">
        <v>12</v>
      </c>
      <c r="N185" s="135">
        <v>40</v>
      </c>
      <c r="O185" s="135">
        <v>279</v>
      </c>
      <c r="P185" s="135">
        <v>423</v>
      </c>
      <c r="Q185" s="116">
        <f t="shared" si="4"/>
        <v>217</v>
      </c>
      <c r="R185" s="116">
        <f t="shared" si="4"/>
        <v>136</v>
      </c>
      <c r="S185" s="116">
        <f t="shared" si="5"/>
        <v>353</v>
      </c>
      <c r="T185" s="126">
        <v>1</v>
      </c>
      <c r="U185" s="126"/>
    </row>
    <row r="186" spans="1:21" outlineLevel="1" x14ac:dyDescent="0.3">
      <c r="A186" s="218" t="s">
        <v>192</v>
      </c>
      <c r="B186" s="218" t="s">
        <v>193</v>
      </c>
      <c r="C186" s="218" t="s">
        <v>108</v>
      </c>
      <c r="D186" s="219">
        <v>1</v>
      </c>
      <c r="E186" s="219">
        <v>71</v>
      </c>
      <c r="F186" s="219">
        <v>55</v>
      </c>
      <c r="G186" s="219">
        <v>5</v>
      </c>
      <c r="H186" s="219">
        <v>12</v>
      </c>
      <c r="I186" s="219">
        <v>144</v>
      </c>
      <c r="J186" s="219">
        <v>0</v>
      </c>
      <c r="K186" s="218">
        <v>146</v>
      </c>
      <c r="L186" s="219">
        <v>81</v>
      </c>
      <c r="M186" s="219">
        <v>12</v>
      </c>
      <c r="N186" s="219">
        <v>40</v>
      </c>
      <c r="O186" s="219">
        <v>279</v>
      </c>
      <c r="P186" s="135">
        <v>423</v>
      </c>
      <c r="Q186" s="116">
        <f t="shared" si="4"/>
        <v>217</v>
      </c>
      <c r="R186" s="116">
        <f t="shared" si="4"/>
        <v>136</v>
      </c>
      <c r="S186" s="116">
        <f t="shared" si="5"/>
        <v>353</v>
      </c>
      <c r="T186" s="126"/>
      <c r="U186" s="126"/>
    </row>
    <row r="187" spans="1:21" outlineLevel="1" x14ac:dyDescent="0.3">
      <c r="A187" s="134" t="s">
        <v>474</v>
      </c>
      <c r="B187" s="134" t="s">
        <v>475</v>
      </c>
      <c r="C187" s="134" t="s">
        <v>119</v>
      </c>
      <c r="D187" s="135">
        <v>0</v>
      </c>
      <c r="E187" s="135">
        <v>0</v>
      </c>
      <c r="F187" s="135">
        <v>0</v>
      </c>
      <c r="G187" s="135">
        <v>0</v>
      </c>
      <c r="H187" s="135">
        <v>0</v>
      </c>
      <c r="I187" s="135">
        <v>0</v>
      </c>
      <c r="J187" s="135">
        <v>0</v>
      </c>
      <c r="K187" s="134">
        <v>0</v>
      </c>
      <c r="L187" s="135">
        <v>0</v>
      </c>
      <c r="M187" s="135">
        <v>0</v>
      </c>
      <c r="N187" s="135">
        <v>1</v>
      </c>
      <c r="O187" s="135">
        <v>1</v>
      </c>
      <c r="P187" s="135">
        <v>1</v>
      </c>
      <c r="Q187" s="116">
        <f t="shared" si="4"/>
        <v>0</v>
      </c>
      <c r="R187" s="116">
        <f t="shared" si="4"/>
        <v>0</v>
      </c>
      <c r="S187" s="116">
        <f t="shared" si="5"/>
        <v>0</v>
      </c>
      <c r="T187" s="126"/>
      <c r="U187" s="126"/>
    </row>
    <row r="188" spans="1:21" outlineLevel="1" x14ac:dyDescent="0.3">
      <c r="A188" s="218" t="s">
        <v>198</v>
      </c>
      <c r="B188" s="218" t="s">
        <v>199</v>
      </c>
      <c r="C188" s="218" t="s">
        <v>108</v>
      </c>
      <c r="D188" s="219">
        <v>0</v>
      </c>
      <c r="E188" s="219">
        <v>0</v>
      </c>
      <c r="F188" s="219">
        <v>0</v>
      </c>
      <c r="G188" s="219">
        <v>0</v>
      </c>
      <c r="H188" s="219">
        <v>0</v>
      </c>
      <c r="I188" s="219">
        <v>0</v>
      </c>
      <c r="J188" s="219">
        <v>0</v>
      </c>
      <c r="K188" s="218">
        <v>0</v>
      </c>
      <c r="L188" s="219">
        <v>0</v>
      </c>
      <c r="M188" s="219">
        <v>0</v>
      </c>
      <c r="N188" s="219">
        <v>1</v>
      </c>
      <c r="O188" s="219">
        <v>1</v>
      </c>
      <c r="P188" s="135">
        <v>1</v>
      </c>
      <c r="Q188" s="116">
        <f t="shared" si="4"/>
        <v>0</v>
      </c>
      <c r="R188" s="116">
        <f t="shared" si="4"/>
        <v>0</v>
      </c>
      <c r="S188" s="116">
        <f t="shared" si="5"/>
        <v>0</v>
      </c>
      <c r="T188" s="126"/>
      <c r="U188" s="126"/>
    </row>
    <row r="189" spans="1:21" outlineLevel="1" x14ac:dyDescent="0.3">
      <c r="A189" s="134" t="s">
        <v>476</v>
      </c>
      <c r="B189" s="134" t="s">
        <v>477</v>
      </c>
      <c r="C189" s="134" t="s">
        <v>119</v>
      </c>
      <c r="D189" s="135">
        <v>0</v>
      </c>
      <c r="E189" s="135">
        <v>0</v>
      </c>
      <c r="F189" s="135">
        <v>3</v>
      </c>
      <c r="G189" s="135">
        <v>0</v>
      </c>
      <c r="H189" s="135">
        <v>6</v>
      </c>
      <c r="I189" s="135">
        <v>9</v>
      </c>
      <c r="J189" s="135">
        <v>0</v>
      </c>
      <c r="K189" s="134">
        <v>2</v>
      </c>
      <c r="L189" s="135">
        <v>1</v>
      </c>
      <c r="M189" s="135">
        <v>0</v>
      </c>
      <c r="N189" s="135">
        <v>35</v>
      </c>
      <c r="O189" s="135">
        <v>38</v>
      </c>
      <c r="P189" s="135">
        <v>47</v>
      </c>
      <c r="Q189" s="116">
        <f t="shared" si="4"/>
        <v>2</v>
      </c>
      <c r="R189" s="116">
        <f t="shared" si="4"/>
        <v>4</v>
      </c>
      <c r="S189" s="116">
        <f t="shared" si="5"/>
        <v>6</v>
      </c>
      <c r="T189" s="126">
        <v>1</v>
      </c>
      <c r="U189" s="126"/>
    </row>
    <row r="190" spans="1:21" outlineLevel="1" x14ac:dyDescent="0.3">
      <c r="A190" s="218" t="s">
        <v>202</v>
      </c>
      <c r="B190" s="218" t="s">
        <v>203</v>
      </c>
      <c r="C190" s="218" t="s">
        <v>108</v>
      </c>
      <c r="D190" s="219">
        <v>0</v>
      </c>
      <c r="E190" s="219">
        <v>0</v>
      </c>
      <c r="F190" s="219">
        <v>3</v>
      </c>
      <c r="G190" s="219">
        <v>0</v>
      </c>
      <c r="H190" s="219">
        <v>6</v>
      </c>
      <c r="I190" s="219">
        <v>9</v>
      </c>
      <c r="J190" s="219">
        <v>0</v>
      </c>
      <c r="K190" s="218">
        <v>2</v>
      </c>
      <c r="L190" s="219">
        <v>1</v>
      </c>
      <c r="M190" s="219">
        <v>0</v>
      </c>
      <c r="N190" s="219">
        <v>35</v>
      </c>
      <c r="O190" s="219">
        <v>38</v>
      </c>
      <c r="P190" s="135">
        <v>47</v>
      </c>
      <c r="Q190" s="116">
        <f t="shared" si="4"/>
        <v>2</v>
      </c>
      <c r="R190" s="116">
        <f t="shared" si="4"/>
        <v>4</v>
      </c>
      <c r="S190" s="116">
        <f t="shared" si="5"/>
        <v>6</v>
      </c>
      <c r="T190" s="126"/>
      <c r="U190" s="126"/>
    </row>
    <row r="191" spans="1:21" outlineLevel="1" x14ac:dyDescent="0.3">
      <c r="A191" s="134" t="s">
        <v>478</v>
      </c>
      <c r="B191" s="134" t="s">
        <v>479</v>
      </c>
      <c r="C191" s="134" t="s">
        <v>119</v>
      </c>
      <c r="D191" s="135">
        <v>0</v>
      </c>
      <c r="E191" s="135">
        <v>2</v>
      </c>
      <c r="F191" s="135">
        <v>2</v>
      </c>
      <c r="G191" s="135">
        <v>0</v>
      </c>
      <c r="H191" s="135">
        <v>12</v>
      </c>
      <c r="I191" s="135">
        <v>16</v>
      </c>
      <c r="J191" s="135">
        <v>0</v>
      </c>
      <c r="K191" s="134">
        <v>9</v>
      </c>
      <c r="L191" s="135">
        <v>20</v>
      </c>
      <c r="M191" s="135">
        <v>2</v>
      </c>
      <c r="N191" s="135">
        <v>72</v>
      </c>
      <c r="O191" s="135">
        <v>103</v>
      </c>
      <c r="P191" s="135">
        <v>119</v>
      </c>
      <c r="Q191" s="116">
        <f t="shared" si="4"/>
        <v>11</v>
      </c>
      <c r="R191" s="116">
        <f t="shared" si="4"/>
        <v>22</v>
      </c>
      <c r="S191" s="116">
        <f t="shared" si="5"/>
        <v>33</v>
      </c>
      <c r="T191" s="126">
        <v>1</v>
      </c>
      <c r="U191" s="126"/>
    </row>
    <row r="192" spans="1:21" outlineLevel="1" x14ac:dyDescent="0.3">
      <c r="A192" s="218" t="s">
        <v>462</v>
      </c>
      <c r="B192" s="218" t="s">
        <v>463</v>
      </c>
      <c r="C192" s="218" t="s">
        <v>108</v>
      </c>
      <c r="D192" s="219">
        <v>0</v>
      </c>
      <c r="E192" s="219">
        <v>1</v>
      </c>
      <c r="F192" s="219">
        <v>1</v>
      </c>
      <c r="G192" s="219">
        <v>0</v>
      </c>
      <c r="H192" s="219">
        <v>7</v>
      </c>
      <c r="I192" s="219">
        <v>9</v>
      </c>
      <c r="J192" s="219">
        <v>0</v>
      </c>
      <c r="K192" s="218">
        <v>1</v>
      </c>
      <c r="L192" s="219">
        <v>9</v>
      </c>
      <c r="M192" s="219">
        <v>1</v>
      </c>
      <c r="N192" s="219">
        <v>50</v>
      </c>
      <c r="O192" s="219">
        <v>61</v>
      </c>
      <c r="P192" s="135">
        <v>70</v>
      </c>
      <c r="Q192" s="116">
        <f t="shared" si="4"/>
        <v>2</v>
      </c>
      <c r="R192" s="116">
        <f t="shared" si="4"/>
        <v>10</v>
      </c>
      <c r="S192" s="116">
        <f t="shared" si="5"/>
        <v>12</v>
      </c>
      <c r="T192" s="126"/>
      <c r="U192" s="126"/>
    </row>
    <row r="193" spans="1:21" outlineLevel="1" x14ac:dyDescent="0.3">
      <c r="A193" s="218" t="s">
        <v>276</v>
      </c>
      <c r="B193" s="218" t="s">
        <v>277</v>
      </c>
      <c r="C193" s="218" t="s">
        <v>108</v>
      </c>
      <c r="D193" s="219">
        <v>0</v>
      </c>
      <c r="E193" s="219">
        <v>1</v>
      </c>
      <c r="F193" s="219">
        <v>1</v>
      </c>
      <c r="G193" s="219">
        <v>0</v>
      </c>
      <c r="H193" s="219">
        <v>5</v>
      </c>
      <c r="I193" s="219">
        <v>7</v>
      </c>
      <c r="J193" s="219">
        <v>0</v>
      </c>
      <c r="K193" s="218">
        <v>8</v>
      </c>
      <c r="L193" s="219">
        <v>11</v>
      </c>
      <c r="M193" s="219">
        <v>1</v>
      </c>
      <c r="N193" s="219">
        <v>22</v>
      </c>
      <c r="O193" s="219">
        <v>42</v>
      </c>
      <c r="P193" s="135">
        <v>49</v>
      </c>
      <c r="Q193" s="116">
        <f t="shared" si="4"/>
        <v>9</v>
      </c>
      <c r="R193" s="116">
        <f t="shared" si="4"/>
        <v>12</v>
      </c>
      <c r="S193" s="116">
        <f t="shared" si="5"/>
        <v>21</v>
      </c>
      <c r="T193" s="126"/>
      <c r="U193" s="126"/>
    </row>
    <row r="194" spans="1:21" outlineLevel="1" x14ac:dyDescent="0.3">
      <c r="A194" s="134" t="s">
        <v>480</v>
      </c>
      <c r="B194" s="134" t="s">
        <v>481</v>
      </c>
      <c r="C194" s="134" t="s">
        <v>119</v>
      </c>
      <c r="D194" s="135">
        <v>0</v>
      </c>
      <c r="E194" s="135">
        <v>0</v>
      </c>
      <c r="F194" s="135">
        <v>0</v>
      </c>
      <c r="G194" s="135">
        <v>0</v>
      </c>
      <c r="H194" s="135">
        <v>3</v>
      </c>
      <c r="I194" s="135">
        <v>3</v>
      </c>
      <c r="J194" s="135">
        <v>0</v>
      </c>
      <c r="K194" s="134">
        <v>0</v>
      </c>
      <c r="L194" s="135">
        <v>0</v>
      </c>
      <c r="M194" s="135">
        <v>0</v>
      </c>
      <c r="N194" s="135">
        <v>11</v>
      </c>
      <c r="O194" s="135">
        <v>11</v>
      </c>
      <c r="P194" s="135">
        <v>14</v>
      </c>
      <c r="Q194" s="116">
        <f t="shared" si="4"/>
        <v>0</v>
      </c>
      <c r="R194" s="116">
        <f t="shared" si="4"/>
        <v>0</v>
      </c>
      <c r="S194" s="116">
        <f t="shared" si="5"/>
        <v>0</v>
      </c>
      <c r="T194" s="126"/>
      <c r="U194" s="126"/>
    </row>
    <row r="195" spans="1:21" outlineLevel="1" x14ac:dyDescent="0.3">
      <c r="A195" s="218" t="s">
        <v>482</v>
      </c>
      <c r="B195" s="218" t="s">
        <v>483</v>
      </c>
      <c r="C195" s="218" t="s">
        <v>108</v>
      </c>
      <c r="D195" s="219">
        <v>0</v>
      </c>
      <c r="E195" s="219">
        <v>0</v>
      </c>
      <c r="F195" s="219">
        <v>0</v>
      </c>
      <c r="G195" s="219">
        <v>0</v>
      </c>
      <c r="H195" s="219">
        <v>3</v>
      </c>
      <c r="I195" s="219">
        <v>3</v>
      </c>
      <c r="J195" s="219">
        <v>0</v>
      </c>
      <c r="K195" s="218">
        <v>0</v>
      </c>
      <c r="L195" s="219">
        <v>0</v>
      </c>
      <c r="M195" s="219">
        <v>0</v>
      </c>
      <c r="N195" s="219">
        <v>11</v>
      </c>
      <c r="O195" s="219">
        <v>11</v>
      </c>
      <c r="P195" s="135">
        <v>14</v>
      </c>
      <c r="Q195" s="116">
        <f t="shared" si="4"/>
        <v>0</v>
      </c>
      <c r="R195" s="116">
        <f t="shared" si="4"/>
        <v>0</v>
      </c>
      <c r="S195" s="116">
        <f t="shared" si="5"/>
        <v>0</v>
      </c>
      <c r="T195" s="126"/>
      <c r="U195" s="126"/>
    </row>
    <row r="196" spans="1:21" outlineLevel="1" x14ac:dyDescent="0.3">
      <c r="A196" s="134" t="s">
        <v>484</v>
      </c>
      <c r="B196" s="134" t="s">
        <v>485</v>
      </c>
      <c r="C196" s="134" t="s">
        <v>119</v>
      </c>
      <c r="D196" s="135">
        <v>0</v>
      </c>
      <c r="E196" s="135">
        <v>21</v>
      </c>
      <c r="F196" s="135">
        <v>10</v>
      </c>
      <c r="G196" s="135">
        <v>0</v>
      </c>
      <c r="H196" s="135">
        <v>4</v>
      </c>
      <c r="I196" s="135">
        <v>35</v>
      </c>
      <c r="J196" s="135">
        <v>0</v>
      </c>
      <c r="K196" s="134">
        <v>71</v>
      </c>
      <c r="L196" s="135">
        <v>31</v>
      </c>
      <c r="M196" s="135">
        <v>12</v>
      </c>
      <c r="N196" s="135">
        <v>44</v>
      </c>
      <c r="O196" s="135">
        <v>158</v>
      </c>
      <c r="P196" s="135">
        <v>193</v>
      </c>
      <c r="Q196" s="116">
        <f t="shared" si="4"/>
        <v>92</v>
      </c>
      <c r="R196" s="116">
        <f t="shared" si="4"/>
        <v>41</v>
      </c>
      <c r="S196" s="116">
        <f t="shared" si="5"/>
        <v>133</v>
      </c>
      <c r="T196" s="126">
        <v>1</v>
      </c>
      <c r="U196" s="126">
        <v>2</v>
      </c>
    </row>
    <row r="197" spans="1:21" outlineLevel="1" x14ac:dyDescent="0.3">
      <c r="A197" s="218" t="s">
        <v>192</v>
      </c>
      <c r="B197" s="218" t="s">
        <v>193</v>
      </c>
      <c r="C197" s="218" t="s">
        <v>108</v>
      </c>
      <c r="D197" s="219">
        <v>0</v>
      </c>
      <c r="E197" s="219">
        <v>21</v>
      </c>
      <c r="F197" s="219">
        <v>10</v>
      </c>
      <c r="G197" s="219">
        <v>0</v>
      </c>
      <c r="H197" s="219">
        <v>4</v>
      </c>
      <c r="I197" s="219">
        <v>35</v>
      </c>
      <c r="J197" s="219">
        <v>0</v>
      </c>
      <c r="K197" s="218">
        <v>71</v>
      </c>
      <c r="L197" s="219">
        <v>31</v>
      </c>
      <c r="M197" s="219">
        <v>10</v>
      </c>
      <c r="N197" s="219">
        <v>40</v>
      </c>
      <c r="O197" s="219">
        <v>152</v>
      </c>
      <c r="P197" s="135">
        <v>187</v>
      </c>
      <c r="Q197" s="116">
        <f t="shared" si="4"/>
        <v>92</v>
      </c>
      <c r="R197" s="116">
        <f t="shared" si="4"/>
        <v>41</v>
      </c>
      <c r="S197" s="116">
        <f t="shared" si="5"/>
        <v>133</v>
      </c>
      <c r="T197" s="126"/>
      <c r="U197" s="126"/>
    </row>
    <row r="198" spans="1:21" outlineLevel="1" x14ac:dyDescent="0.3">
      <c r="A198" s="218" t="s">
        <v>440</v>
      </c>
      <c r="B198" s="218" t="s">
        <v>441</v>
      </c>
      <c r="C198" s="218" t="s">
        <v>108</v>
      </c>
      <c r="D198" s="219">
        <v>0</v>
      </c>
      <c r="E198" s="219">
        <v>0</v>
      </c>
      <c r="F198" s="219">
        <v>0</v>
      </c>
      <c r="G198" s="219">
        <v>0</v>
      </c>
      <c r="H198" s="219">
        <v>0</v>
      </c>
      <c r="I198" s="219">
        <v>0</v>
      </c>
      <c r="J198" s="219">
        <v>0</v>
      </c>
      <c r="K198" s="218">
        <v>0</v>
      </c>
      <c r="L198" s="219">
        <v>0</v>
      </c>
      <c r="M198" s="219">
        <v>2</v>
      </c>
      <c r="N198" s="219">
        <v>4</v>
      </c>
      <c r="O198" s="219">
        <v>6</v>
      </c>
      <c r="P198" s="135">
        <v>6</v>
      </c>
      <c r="Q198" s="116">
        <f t="shared" si="4"/>
        <v>0</v>
      </c>
      <c r="R198" s="116">
        <f t="shared" si="4"/>
        <v>0</v>
      </c>
      <c r="S198" s="116">
        <f t="shared" si="5"/>
        <v>0</v>
      </c>
      <c r="T198" s="126"/>
      <c r="U198" s="126"/>
    </row>
    <row r="199" spans="1:21" outlineLevel="1" x14ac:dyDescent="0.3">
      <c r="A199" s="134" t="s">
        <v>486</v>
      </c>
      <c r="B199" s="134" t="s">
        <v>487</v>
      </c>
      <c r="C199" s="134" t="s">
        <v>119</v>
      </c>
      <c r="D199" s="135">
        <v>0</v>
      </c>
      <c r="E199" s="135">
        <v>70</v>
      </c>
      <c r="F199" s="135">
        <v>95</v>
      </c>
      <c r="G199" s="135">
        <v>12</v>
      </c>
      <c r="H199" s="135">
        <v>26</v>
      </c>
      <c r="I199" s="135">
        <v>203</v>
      </c>
      <c r="J199" s="135">
        <v>0</v>
      </c>
      <c r="K199" s="134">
        <v>18</v>
      </c>
      <c r="L199" s="135">
        <v>20</v>
      </c>
      <c r="M199" s="135">
        <v>0</v>
      </c>
      <c r="N199" s="135">
        <v>17</v>
      </c>
      <c r="O199" s="135">
        <v>55</v>
      </c>
      <c r="P199" s="135">
        <v>258</v>
      </c>
      <c r="Q199" s="116">
        <f t="shared" ref="Q199:R236" si="6">E199+K199</f>
        <v>88</v>
      </c>
      <c r="R199" s="116">
        <f t="shared" si="6"/>
        <v>115</v>
      </c>
      <c r="S199" s="116">
        <f t="shared" ref="S199:S236" si="7">E199+F199+K199+L199</f>
        <v>203</v>
      </c>
      <c r="T199" s="126">
        <v>1</v>
      </c>
      <c r="U199" s="126"/>
    </row>
    <row r="200" spans="1:21" outlineLevel="1" x14ac:dyDescent="0.3">
      <c r="A200" s="218" t="s">
        <v>228</v>
      </c>
      <c r="B200" s="218" t="s">
        <v>229</v>
      </c>
      <c r="C200" s="218" t="s">
        <v>108</v>
      </c>
      <c r="D200" s="219">
        <v>0</v>
      </c>
      <c r="E200" s="219">
        <v>18</v>
      </c>
      <c r="F200" s="219">
        <v>40</v>
      </c>
      <c r="G200" s="219">
        <v>0</v>
      </c>
      <c r="H200" s="219">
        <v>0</v>
      </c>
      <c r="I200" s="219">
        <v>58</v>
      </c>
      <c r="J200" s="219">
        <v>0</v>
      </c>
      <c r="K200" s="218">
        <v>0</v>
      </c>
      <c r="L200" s="219">
        <v>9</v>
      </c>
      <c r="M200" s="219">
        <v>0</v>
      </c>
      <c r="N200" s="219">
        <v>0</v>
      </c>
      <c r="O200" s="219">
        <v>9</v>
      </c>
      <c r="P200" s="135">
        <v>67</v>
      </c>
      <c r="Q200" s="116">
        <f t="shared" si="6"/>
        <v>18</v>
      </c>
      <c r="R200" s="116">
        <f t="shared" si="6"/>
        <v>49</v>
      </c>
      <c r="S200" s="116">
        <f t="shared" si="7"/>
        <v>67</v>
      </c>
      <c r="T200" s="126"/>
      <c r="U200" s="126"/>
    </row>
    <row r="201" spans="1:21" outlineLevel="1" x14ac:dyDescent="0.3">
      <c r="A201" s="218" t="s">
        <v>230</v>
      </c>
      <c r="B201" s="218" t="s">
        <v>231</v>
      </c>
      <c r="C201" s="218" t="s">
        <v>108</v>
      </c>
      <c r="D201" s="219">
        <v>0</v>
      </c>
      <c r="E201" s="219">
        <v>52</v>
      </c>
      <c r="F201" s="219">
        <v>55</v>
      </c>
      <c r="G201" s="219">
        <v>12</v>
      </c>
      <c r="H201" s="219">
        <v>26</v>
      </c>
      <c r="I201" s="219">
        <v>145</v>
      </c>
      <c r="J201" s="219">
        <v>0</v>
      </c>
      <c r="K201" s="218">
        <v>18</v>
      </c>
      <c r="L201" s="219">
        <v>11</v>
      </c>
      <c r="M201" s="219">
        <v>0</v>
      </c>
      <c r="N201" s="219">
        <v>17</v>
      </c>
      <c r="O201" s="219">
        <v>46</v>
      </c>
      <c r="P201" s="135">
        <v>191</v>
      </c>
      <c r="Q201" s="116">
        <f t="shared" si="6"/>
        <v>70</v>
      </c>
      <c r="R201" s="116">
        <f t="shared" si="6"/>
        <v>66</v>
      </c>
      <c r="S201" s="116">
        <f t="shared" si="7"/>
        <v>136</v>
      </c>
      <c r="T201" s="126"/>
      <c r="U201" s="126"/>
    </row>
    <row r="202" spans="1:21" outlineLevel="1" x14ac:dyDescent="0.3">
      <c r="A202" s="134" t="s">
        <v>488</v>
      </c>
      <c r="B202" s="134" t="s">
        <v>489</v>
      </c>
      <c r="C202" s="134" t="s">
        <v>119</v>
      </c>
      <c r="D202" s="135">
        <v>0</v>
      </c>
      <c r="E202" s="135">
        <v>0</v>
      </c>
      <c r="F202" s="135">
        <v>0</v>
      </c>
      <c r="G202" s="135">
        <v>0</v>
      </c>
      <c r="H202" s="135">
        <v>0</v>
      </c>
      <c r="I202" s="135">
        <v>0</v>
      </c>
      <c r="J202" s="135">
        <v>0</v>
      </c>
      <c r="K202" s="134">
        <v>0</v>
      </c>
      <c r="L202" s="135">
        <v>5</v>
      </c>
      <c r="M202" s="135">
        <v>10</v>
      </c>
      <c r="N202" s="135">
        <v>10</v>
      </c>
      <c r="O202" s="135">
        <v>25</v>
      </c>
      <c r="P202" s="135">
        <v>25</v>
      </c>
      <c r="Q202" s="116">
        <f t="shared" si="6"/>
        <v>0</v>
      </c>
      <c r="R202" s="116">
        <f t="shared" si="6"/>
        <v>5</v>
      </c>
      <c r="S202" s="116">
        <f t="shared" si="7"/>
        <v>5</v>
      </c>
      <c r="T202" s="126">
        <v>1</v>
      </c>
      <c r="U202" s="126">
        <v>1</v>
      </c>
    </row>
    <row r="203" spans="1:21" outlineLevel="1" x14ac:dyDescent="0.3">
      <c r="A203" s="218" t="s">
        <v>490</v>
      </c>
      <c r="B203" s="218" t="s">
        <v>491</v>
      </c>
      <c r="C203" s="218" t="s">
        <v>108</v>
      </c>
      <c r="D203" s="219">
        <v>0</v>
      </c>
      <c r="E203" s="219">
        <v>0</v>
      </c>
      <c r="F203" s="219">
        <v>0</v>
      </c>
      <c r="G203" s="219">
        <v>0</v>
      </c>
      <c r="H203" s="219">
        <v>0</v>
      </c>
      <c r="I203" s="219">
        <v>0</v>
      </c>
      <c r="J203" s="219">
        <v>0</v>
      </c>
      <c r="K203" s="218">
        <v>0</v>
      </c>
      <c r="L203" s="219">
        <v>5</v>
      </c>
      <c r="M203" s="219">
        <v>10</v>
      </c>
      <c r="N203" s="219">
        <v>10</v>
      </c>
      <c r="O203" s="219">
        <v>25</v>
      </c>
      <c r="P203" s="135">
        <v>25</v>
      </c>
      <c r="Q203" s="116">
        <f t="shared" si="6"/>
        <v>0</v>
      </c>
      <c r="R203" s="116">
        <f t="shared" si="6"/>
        <v>5</v>
      </c>
      <c r="S203" s="116">
        <f t="shared" si="7"/>
        <v>5</v>
      </c>
      <c r="T203" s="126"/>
      <c r="U203" s="126"/>
    </row>
    <row r="204" spans="1:21" outlineLevel="1" x14ac:dyDescent="0.3">
      <c r="A204" s="134" t="s">
        <v>492</v>
      </c>
      <c r="B204" s="134" t="s">
        <v>493</v>
      </c>
      <c r="C204" s="134" t="s">
        <v>119</v>
      </c>
      <c r="D204" s="135">
        <v>11</v>
      </c>
      <c r="E204" s="135">
        <v>61</v>
      </c>
      <c r="F204" s="135">
        <v>41</v>
      </c>
      <c r="G204" s="135">
        <v>3</v>
      </c>
      <c r="H204" s="135">
        <v>14</v>
      </c>
      <c r="I204" s="135">
        <v>130</v>
      </c>
      <c r="J204" s="135">
        <v>11</v>
      </c>
      <c r="K204" s="134">
        <v>156</v>
      </c>
      <c r="L204" s="135">
        <v>129</v>
      </c>
      <c r="M204" s="135">
        <v>15</v>
      </c>
      <c r="N204" s="135">
        <v>76</v>
      </c>
      <c r="O204" s="135">
        <v>387</v>
      </c>
      <c r="P204" s="135">
        <v>517</v>
      </c>
      <c r="Q204" s="116">
        <f t="shared" si="6"/>
        <v>217</v>
      </c>
      <c r="R204" s="116">
        <f t="shared" si="6"/>
        <v>170</v>
      </c>
      <c r="S204" s="116">
        <f t="shared" si="7"/>
        <v>387</v>
      </c>
      <c r="T204" s="126">
        <v>1</v>
      </c>
      <c r="U204" s="126">
        <v>3</v>
      </c>
    </row>
    <row r="205" spans="1:21" outlineLevel="1" x14ac:dyDescent="0.3">
      <c r="A205" s="218" t="s">
        <v>192</v>
      </c>
      <c r="B205" s="218" t="s">
        <v>193</v>
      </c>
      <c r="C205" s="218" t="s">
        <v>108</v>
      </c>
      <c r="D205" s="219">
        <v>11</v>
      </c>
      <c r="E205" s="219">
        <v>61</v>
      </c>
      <c r="F205" s="219">
        <v>41</v>
      </c>
      <c r="G205" s="219">
        <v>3</v>
      </c>
      <c r="H205" s="219">
        <v>14</v>
      </c>
      <c r="I205" s="219">
        <v>130</v>
      </c>
      <c r="J205" s="219">
        <v>11</v>
      </c>
      <c r="K205" s="218">
        <v>131</v>
      </c>
      <c r="L205" s="219">
        <v>114</v>
      </c>
      <c r="M205" s="219">
        <v>15</v>
      </c>
      <c r="N205" s="219">
        <v>76</v>
      </c>
      <c r="O205" s="219">
        <v>347</v>
      </c>
      <c r="P205" s="135">
        <v>477</v>
      </c>
      <c r="Q205" s="116">
        <f t="shared" si="6"/>
        <v>192</v>
      </c>
      <c r="R205" s="116">
        <f t="shared" si="6"/>
        <v>155</v>
      </c>
      <c r="S205" s="116">
        <f t="shared" si="7"/>
        <v>347</v>
      </c>
      <c r="T205" s="126"/>
      <c r="U205" s="126"/>
    </row>
    <row r="206" spans="1:21" outlineLevel="1" x14ac:dyDescent="0.3">
      <c r="A206" s="218" t="s">
        <v>440</v>
      </c>
      <c r="B206" s="218" t="s">
        <v>441</v>
      </c>
      <c r="C206" s="218" t="s">
        <v>108</v>
      </c>
      <c r="D206" s="219">
        <v>0</v>
      </c>
      <c r="E206" s="219">
        <v>0</v>
      </c>
      <c r="F206" s="219">
        <v>0</v>
      </c>
      <c r="G206" s="219">
        <v>0</v>
      </c>
      <c r="H206" s="219">
        <v>0</v>
      </c>
      <c r="I206" s="219">
        <v>0</v>
      </c>
      <c r="J206" s="219">
        <v>0</v>
      </c>
      <c r="K206" s="218">
        <v>25</v>
      </c>
      <c r="L206" s="219">
        <v>15</v>
      </c>
      <c r="M206" s="219">
        <v>0</v>
      </c>
      <c r="N206" s="219">
        <v>0</v>
      </c>
      <c r="O206" s="219">
        <v>40</v>
      </c>
      <c r="P206" s="135">
        <v>40</v>
      </c>
      <c r="Q206" s="116">
        <f t="shared" si="6"/>
        <v>25</v>
      </c>
      <c r="R206" s="116">
        <f t="shared" si="6"/>
        <v>15</v>
      </c>
      <c r="S206" s="116">
        <f t="shared" si="7"/>
        <v>40</v>
      </c>
      <c r="T206" s="126"/>
      <c r="U206" s="126"/>
    </row>
    <row r="207" spans="1:21" outlineLevel="1" x14ac:dyDescent="0.3">
      <c r="A207" s="134" t="s">
        <v>494</v>
      </c>
      <c r="B207" s="134" t="s">
        <v>495</v>
      </c>
      <c r="C207" s="134" t="s">
        <v>119</v>
      </c>
      <c r="D207" s="135">
        <v>69</v>
      </c>
      <c r="E207" s="135">
        <v>200</v>
      </c>
      <c r="F207" s="135">
        <v>54</v>
      </c>
      <c r="G207" s="135">
        <v>6</v>
      </c>
      <c r="H207" s="135">
        <v>52</v>
      </c>
      <c r="I207" s="135">
        <v>381</v>
      </c>
      <c r="J207" s="135">
        <v>60</v>
      </c>
      <c r="K207" s="134">
        <v>67</v>
      </c>
      <c r="L207" s="135">
        <v>20</v>
      </c>
      <c r="M207" s="135">
        <v>4</v>
      </c>
      <c r="N207" s="135">
        <v>7</v>
      </c>
      <c r="O207" s="135">
        <v>158</v>
      </c>
      <c r="P207" s="135">
        <v>539</v>
      </c>
      <c r="Q207" s="116">
        <f t="shared" si="6"/>
        <v>267</v>
      </c>
      <c r="R207" s="116">
        <f t="shared" si="6"/>
        <v>74</v>
      </c>
      <c r="S207" s="116">
        <f t="shared" si="7"/>
        <v>341</v>
      </c>
      <c r="T207" s="126">
        <v>1</v>
      </c>
      <c r="U207" s="126"/>
    </row>
    <row r="208" spans="1:21" outlineLevel="1" x14ac:dyDescent="0.3">
      <c r="A208" s="218" t="s">
        <v>446</v>
      </c>
      <c r="B208" s="218" t="s">
        <v>447</v>
      </c>
      <c r="C208" s="218" t="s">
        <v>108</v>
      </c>
      <c r="D208" s="219">
        <v>69</v>
      </c>
      <c r="E208" s="219">
        <v>179</v>
      </c>
      <c r="F208" s="219">
        <v>21</v>
      </c>
      <c r="G208" s="219">
        <v>2</v>
      </c>
      <c r="H208" s="219">
        <v>36</v>
      </c>
      <c r="I208" s="219">
        <v>307</v>
      </c>
      <c r="J208" s="219">
        <v>60</v>
      </c>
      <c r="K208" s="218">
        <v>59</v>
      </c>
      <c r="L208" s="219">
        <v>12</v>
      </c>
      <c r="M208" s="219">
        <v>0</v>
      </c>
      <c r="N208" s="219">
        <v>4</v>
      </c>
      <c r="O208" s="219">
        <v>135</v>
      </c>
      <c r="P208" s="135">
        <v>442</v>
      </c>
      <c r="Q208" s="116">
        <f t="shared" si="6"/>
        <v>238</v>
      </c>
      <c r="R208" s="116">
        <f t="shared" si="6"/>
        <v>33</v>
      </c>
      <c r="S208" s="116">
        <f t="shared" si="7"/>
        <v>271</v>
      </c>
      <c r="T208" s="126"/>
      <c r="U208" s="126"/>
    </row>
    <row r="209" spans="1:21" outlineLevel="1" x14ac:dyDescent="0.3">
      <c r="A209" s="218" t="s">
        <v>496</v>
      </c>
      <c r="B209" s="218" t="s">
        <v>497</v>
      </c>
      <c r="C209" s="218" t="s">
        <v>108</v>
      </c>
      <c r="D209" s="219">
        <v>0</v>
      </c>
      <c r="E209" s="219">
        <v>21</v>
      </c>
      <c r="F209" s="219">
        <v>33</v>
      </c>
      <c r="G209" s="219">
        <v>4</v>
      </c>
      <c r="H209" s="219">
        <v>16</v>
      </c>
      <c r="I209" s="219">
        <v>74</v>
      </c>
      <c r="J209" s="219">
        <v>0</v>
      </c>
      <c r="K209" s="218">
        <v>8</v>
      </c>
      <c r="L209" s="219">
        <v>8</v>
      </c>
      <c r="M209" s="219">
        <v>4</v>
      </c>
      <c r="N209" s="219">
        <v>3</v>
      </c>
      <c r="O209" s="219">
        <v>23</v>
      </c>
      <c r="P209" s="135">
        <v>97</v>
      </c>
      <c r="Q209" s="116">
        <f t="shared" si="6"/>
        <v>29</v>
      </c>
      <c r="R209" s="116">
        <f t="shared" si="6"/>
        <v>41</v>
      </c>
      <c r="S209" s="116">
        <f t="shared" si="7"/>
        <v>70</v>
      </c>
      <c r="T209" s="126"/>
      <c r="U209" s="126"/>
    </row>
    <row r="210" spans="1:21" outlineLevel="1" x14ac:dyDescent="0.3">
      <c r="A210" s="134" t="s">
        <v>498</v>
      </c>
      <c r="B210" s="134" t="s">
        <v>499</v>
      </c>
      <c r="C210" s="134" t="s">
        <v>119</v>
      </c>
      <c r="D210" s="135">
        <v>4</v>
      </c>
      <c r="E210" s="135">
        <v>81</v>
      </c>
      <c r="F210" s="135">
        <v>100</v>
      </c>
      <c r="G210" s="135">
        <v>0</v>
      </c>
      <c r="H210" s="135">
        <v>18</v>
      </c>
      <c r="I210" s="135">
        <v>203</v>
      </c>
      <c r="J210" s="135">
        <v>1</v>
      </c>
      <c r="K210" s="134">
        <v>31</v>
      </c>
      <c r="L210" s="135">
        <v>19</v>
      </c>
      <c r="M210" s="135">
        <v>2</v>
      </c>
      <c r="N210" s="135">
        <v>6</v>
      </c>
      <c r="O210" s="135">
        <v>59</v>
      </c>
      <c r="P210" s="135">
        <v>262</v>
      </c>
      <c r="Q210" s="116">
        <f t="shared" si="6"/>
        <v>112</v>
      </c>
      <c r="R210" s="116">
        <f t="shared" si="6"/>
        <v>119</v>
      </c>
      <c r="S210" s="116">
        <f t="shared" si="7"/>
        <v>231</v>
      </c>
      <c r="T210" s="126">
        <v>1</v>
      </c>
      <c r="U210" s="126"/>
    </row>
    <row r="211" spans="1:21" outlineLevel="1" x14ac:dyDescent="0.3">
      <c r="A211" s="218" t="s">
        <v>228</v>
      </c>
      <c r="B211" s="218" t="s">
        <v>229</v>
      </c>
      <c r="C211" s="218" t="s">
        <v>108</v>
      </c>
      <c r="D211" s="219">
        <v>0</v>
      </c>
      <c r="E211" s="219">
        <v>21</v>
      </c>
      <c r="F211" s="219">
        <v>47</v>
      </c>
      <c r="G211" s="219">
        <v>0</v>
      </c>
      <c r="H211" s="219">
        <v>1</v>
      </c>
      <c r="I211" s="219">
        <v>69</v>
      </c>
      <c r="J211" s="219">
        <v>0</v>
      </c>
      <c r="K211" s="218">
        <v>10</v>
      </c>
      <c r="L211" s="219">
        <v>9</v>
      </c>
      <c r="M211" s="219">
        <v>0</v>
      </c>
      <c r="N211" s="219">
        <v>0</v>
      </c>
      <c r="O211" s="219">
        <v>19</v>
      </c>
      <c r="P211" s="135">
        <v>88</v>
      </c>
      <c r="Q211" s="116">
        <f t="shared" si="6"/>
        <v>31</v>
      </c>
      <c r="R211" s="116">
        <f t="shared" si="6"/>
        <v>56</v>
      </c>
      <c r="S211" s="116">
        <f t="shared" si="7"/>
        <v>87</v>
      </c>
      <c r="T211" s="126"/>
      <c r="U211" s="126"/>
    </row>
    <row r="212" spans="1:21" outlineLevel="1" x14ac:dyDescent="0.3">
      <c r="A212" s="218" t="s">
        <v>230</v>
      </c>
      <c r="B212" s="218" t="s">
        <v>231</v>
      </c>
      <c r="C212" s="218" t="s">
        <v>108</v>
      </c>
      <c r="D212" s="219">
        <v>4</v>
      </c>
      <c r="E212" s="219">
        <v>60</v>
      </c>
      <c r="F212" s="219">
        <v>53</v>
      </c>
      <c r="G212" s="219">
        <v>0</v>
      </c>
      <c r="H212" s="219">
        <v>17</v>
      </c>
      <c r="I212" s="219">
        <v>134</v>
      </c>
      <c r="J212" s="219">
        <v>1</v>
      </c>
      <c r="K212" s="218">
        <v>21</v>
      </c>
      <c r="L212" s="219">
        <v>10</v>
      </c>
      <c r="M212" s="219">
        <v>2</v>
      </c>
      <c r="N212" s="219">
        <v>6</v>
      </c>
      <c r="O212" s="219">
        <v>40</v>
      </c>
      <c r="P212" s="135">
        <v>174</v>
      </c>
      <c r="Q212" s="116">
        <f t="shared" si="6"/>
        <v>81</v>
      </c>
      <c r="R212" s="116">
        <f t="shared" si="6"/>
        <v>63</v>
      </c>
      <c r="S212" s="116">
        <f t="shared" si="7"/>
        <v>144</v>
      </c>
      <c r="T212" s="126"/>
      <c r="U212" s="126"/>
    </row>
    <row r="213" spans="1:21" outlineLevel="1" x14ac:dyDescent="0.3">
      <c r="A213" s="134" t="s">
        <v>500</v>
      </c>
      <c r="B213" s="134" t="s">
        <v>501</v>
      </c>
      <c r="C213" s="134" t="s">
        <v>119</v>
      </c>
      <c r="D213" s="135">
        <v>0</v>
      </c>
      <c r="E213" s="135">
        <v>1</v>
      </c>
      <c r="F213" s="135">
        <v>2</v>
      </c>
      <c r="G213" s="135">
        <v>0</v>
      </c>
      <c r="H213" s="135">
        <v>5</v>
      </c>
      <c r="I213" s="135">
        <v>8</v>
      </c>
      <c r="J213" s="135">
        <v>0</v>
      </c>
      <c r="K213" s="134">
        <v>5</v>
      </c>
      <c r="L213" s="135">
        <v>4</v>
      </c>
      <c r="M213" s="135">
        <v>0</v>
      </c>
      <c r="N213" s="135">
        <v>25</v>
      </c>
      <c r="O213" s="135">
        <v>34</v>
      </c>
      <c r="P213" s="135">
        <v>42</v>
      </c>
      <c r="Q213" s="116">
        <f t="shared" si="6"/>
        <v>6</v>
      </c>
      <c r="R213" s="116">
        <f t="shared" si="6"/>
        <v>6</v>
      </c>
      <c r="S213" s="116">
        <f t="shared" si="7"/>
        <v>12</v>
      </c>
      <c r="T213" s="126">
        <v>1</v>
      </c>
      <c r="U213" s="126">
        <v>1</v>
      </c>
    </row>
    <row r="214" spans="1:21" outlineLevel="1" x14ac:dyDescent="0.3">
      <c r="A214" s="218" t="s">
        <v>470</v>
      </c>
      <c r="B214" s="218" t="s">
        <v>471</v>
      </c>
      <c r="C214" s="218" t="s">
        <v>108</v>
      </c>
      <c r="D214" s="219">
        <v>0</v>
      </c>
      <c r="E214" s="219">
        <v>1</v>
      </c>
      <c r="F214" s="219">
        <v>2</v>
      </c>
      <c r="G214" s="219">
        <v>0</v>
      </c>
      <c r="H214" s="219">
        <v>5</v>
      </c>
      <c r="I214" s="219">
        <v>8</v>
      </c>
      <c r="J214" s="219">
        <v>0</v>
      </c>
      <c r="K214" s="218">
        <v>5</v>
      </c>
      <c r="L214" s="219">
        <v>4</v>
      </c>
      <c r="M214" s="219">
        <v>0</v>
      </c>
      <c r="N214" s="219">
        <v>25</v>
      </c>
      <c r="O214" s="219">
        <v>34</v>
      </c>
      <c r="P214" s="135">
        <v>42</v>
      </c>
      <c r="Q214" s="116">
        <f t="shared" si="6"/>
        <v>6</v>
      </c>
      <c r="R214" s="116">
        <f t="shared" si="6"/>
        <v>6</v>
      </c>
      <c r="S214" s="116">
        <f t="shared" si="7"/>
        <v>12</v>
      </c>
      <c r="T214" s="126"/>
      <c r="U214" s="126"/>
    </row>
    <row r="215" spans="1:21" outlineLevel="1" x14ac:dyDescent="0.3">
      <c r="A215" s="134" t="s">
        <v>502</v>
      </c>
      <c r="B215" s="134" t="s">
        <v>503</v>
      </c>
      <c r="C215" s="134" t="s">
        <v>119</v>
      </c>
      <c r="D215" s="135">
        <v>0</v>
      </c>
      <c r="E215" s="135">
        <v>0</v>
      </c>
      <c r="F215" s="135">
        <v>0</v>
      </c>
      <c r="G215" s="135">
        <v>1</v>
      </c>
      <c r="H215" s="135">
        <v>4</v>
      </c>
      <c r="I215" s="135">
        <v>5</v>
      </c>
      <c r="J215" s="135">
        <v>0</v>
      </c>
      <c r="K215" s="134">
        <v>0</v>
      </c>
      <c r="L215" s="135">
        <v>1</v>
      </c>
      <c r="M215" s="135">
        <v>4</v>
      </c>
      <c r="N215" s="135">
        <v>5</v>
      </c>
      <c r="O215" s="135">
        <v>10</v>
      </c>
      <c r="P215" s="135">
        <v>15</v>
      </c>
      <c r="Q215" s="116">
        <f t="shared" si="6"/>
        <v>0</v>
      </c>
      <c r="R215" s="116">
        <f t="shared" si="6"/>
        <v>1</v>
      </c>
      <c r="S215" s="116">
        <f t="shared" si="7"/>
        <v>1</v>
      </c>
      <c r="T215" s="126">
        <v>1</v>
      </c>
      <c r="U215" s="126">
        <v>1</v>
      </c>
    </row>
    <row r="216" spans="1:21" outlineLevel="1" x14ac:dyDescent="0.3">
      <c r="A216" s="218" t="s">
        <v>346</v>
      </c>
      <c r="B216" s="218" t="s">
        <v>347</v>
      </c>
      <c r="C216" s="218" t="s">
        <v>108</v>
      </c>
      <c r="D216" s="219">
        <v>0</v>
      </c>
      <c r="E216" s="219">
        <v>0</v>
      </c>
      <c r="F216" s="219">
        <v>0</v>
      </c>
      <c r="G216" s="219">
        <v>1</v>
      </c>
      <c r="H216" s="219">
        <v>4</v>
      </c>
      <c r="I216" s="219">
        <v>5</v>
      </c>
      <c r="J216" s="219">
        <v>0</v>
      </c>
      <c r="K216" s="218">
        <v>0</v>
      </c>
      <c r="L216" s="219">
        <v>1</v>
      </c>
      <c r="M216" s="219">
        <v>4</v>
      </c>
      <c r="N216" s="219">
        <v>5</v>
      </c>
      <c r="O216" s="219">
        <v>10</v>
      </c>
      <c r="P216" s="135">
        <v>15</v>
      </c>
      <c r="Q216" s="116">
        <f t="shared" si="6"/>
        <v>0</v>
      </c>
      <c r="R216" s="116">
        <f t="shared" si="6"/>
        <v>1</v>
      </c>
      <c r="S216" s="116">
        <f t="shared" si="7"/>
        <v>1</v>
      </c>
      <c r="T216" s="126"/>
      <c r="U216" s="126"/>
    </row>
    <row r="217" spans="1:21" outlineLevel="1" x14ac:dyDescent="0.3">
      <c r="A217" s="134" t="s">
        <v>504</v>
      </c>
      <c r="B217" s="134" t="s">
        <v>505</v>
      </c>
      <c r="C217" s="134" t="s">
        <v>119</v>
      </c>
      <c r="D217" s="135">
        <v>3</v>
      </c>
      <c r="E217" s="135">
        <v>1</v>
      </c>
      <c r="F217" s="135">
        <v>4</v>
      </c>
      <c r="G217" s="135">
        <v>5</v>
      </c>
      <c r="H217" s="135">
        <v>20</v>
      </c>
      <c r="I217" s="135">
        <v>33</v>
      </c>
      <c r="J217" s="135">
        <v>0</v>
      </c>
      <c r="K217" s="134">
        <v>2</v>
      </c>
      <c r="L217" s="135">
        <v>9</v>
      </c>
      <c r="M217" s="135">
        <v>12</v>
      </c>
      <c r="N217" s="135">
        <v>46</v>
      </c>
      <c r="O217" s="135">
        <v>69</v>
      </c>
      <c r="P217" s="135">
        <v>102</v>
      </c>
      <c r="Q217" s="116">
        <f t="shared" si="6"/>
        <v>3</v>
      </c>
      <c r="R217" s="116">
        <f t="shared" si="6"/>
        <v>13</v>
      </c>
      <c r="S217" s="116">
        <f t="shared" si="7"/>
        <v>16</v>
      </c>
      <c r="T217" s="126">
        <v>1</v>
      </c>
      <c r="U217" s="126">
        <v>1</v>
      </c>
    </row>
    <row r="218" spans="1:21" outlineLevel="1" x14ac:dyDescent="0.3">
      <c r="A218" s="218" t="s">
        <v>250</v>
      </c>
      <c r="B218" s="218" t="s">
        <v>251</v>
      </c>
      <c r="C218" s="218" t="s">
        <v>108</v>
      </c>
      <c r="D218" s="219">
        <v>3</v>
      </c>
      <c r="E218" s="219">
        <v>1</v>
      </c>
      <c r="F218" s="219">
        <v>4</v>
      </c>
      <c r="G218" s="219">
        <v>5</v>
      </c>
      <c r="H218" s="219">
        <v>20</v>
      </c>
      <c r="I218" s="219">
        <v>33</v>
      </c>
      <c r="J218" s="219">
        <v>0</v>
      </c>
      <c r="K218" s="218">
        <v>2</v>
      </c>
      <c r="L218" s="219">
        <v>9</v>
      </c>
      <c r="M218" s="219">
        <v>12</v>
      </c>
      <c r="N218" s="219">
        <v>46</v>
      </c>
      <c r="O218" s="219">
        <v>69</v>
      </c>
      <c r="P218" s="135">
        <v>102</v>
      </c>
      <c r="Q218" s="116">
        <f t="shared" si="6"/>
        <v>3</v>
      </c>
      <c r="R218" s="116">
        <f t="shared" si="6"/>
        <v>13</v>
      </c>
      <c r="S218" s="116">
        <f t="shared" si="7"/>
        <v>16</v>
      </c>
      <c r="T218" s="126"/>
      <c r="U218" s="126"/>
    </row>
    <row r="219" spans="1:21" outlineLevel="1" x14ac:dyDescent="0.3">
      <c r="A219" s="134" t="s">
        <v>506</v>
      </c>
      <c r="B219" s="134" t="s">
        <v>507</v>
      </c>
      <c r="C219" s="134" t="s">
        <v>119</v>
      </c>
      <c r="D219" s="135">
        <v>0</v>
      </c>
      <c r="E219" s="135">
        <v>36</v>
      </c>
      <c r="F219" s="135">
        <v>3</v>
      </c>
      <c r="G219" s="135">
        <v>0</v>
      </c>
      <c r="H219" s="135">
        <v>15</v>
      </c>
      <c r="I219" s="135">
        <v>54</v>
      </c>
      <c r="J219" s="135">
        <v>0</v>
      </c>
      <c r="K219" s="134">
        <v>58</v>
      </c>
      <c r="L219" s="135">
        <v>34</v>
      </c>
      <c r="M219" s="135">
        <v>12</v>
      </c>
      <c r="N219" s="135">
        <v>18</v>
      </c>
      <c r="O219" s="135">
        <v>122</v>
      </c>
      <c r="P219" s="135">
        <v>176</v>
      </c>
      <c r="Q219" s="116">
        <f t="shared" si="6"/>
        <v>94</v>
      </c>
      <c r="R219" s="116">
        <f t="shared" si="6"/>
        <v>37</v>
      </c>
      <c r="S219" s="116">
        <f t="shared" si="7"/>
        <v>131</v>
      </c>
      <c r="T219" s="126">
        <v>1</v>
      </c>
      <c r="U219" s="126">
        <v>3</v>
      </c>
    </row>
    <row r="220" spans="1:21" outlineLevel="1" x14ac:dyDescent="0.3">
      <c r="A220" s="218" t="s">
        <v>192</v>
      </c>
      <c r="B220" s="218" t="s">
        <v>193</v>
      </c>
      <c r="C220" s="218" t="s">
        <v>108</v>
      </c>
      <c r="D220" s="219">
        <v>0</v>
      </c>
      <c r="E220" s="219">
        <v>36</v>
      </c>
      <c r="F220" s="219">
        <v>3</v>
      </c>
      <c r="G220" s="219">
        <v>0</v>
      </c>
      <c r="H220" s="219">
        <v>15</v>
      </c>
      <c r="I220" s="219">
        <v>54</v>
      </c>
      <c r="J220" s="219">
        <v>0</v>
      </c>
      <c r="K220" s="218">
        <v>58</v>
      </c>
      <c r="L220" s="219">
        <v>34</v>
      </c>
      <c r="M220" s="219">
        <v>12</v>
      </c>
      <c r="N220" s="219">
        <v>18</v>
      </c>
      <c r="O220" s="219">
        <v>122</v>
      </c>
      <c r="P220" s="135">
        <v>176</v>
      </c>
      <c r="Q220" s="116">
        <f t="shared" si="6"/>
        <v>94</v>
      </c>
      <c r="R220" s="116">
        <f t="shared" si="6"/>
        <v>37</v>
      </c>
      <c r="S220" s="116">
        <f t="shared" si="7"/>
        <v>131</v>
      </c>
      <c r="T220" s="126"/>
      <c r="U220" s="126"/>
    </row>
    <row r="221" spans="1:21" outlineLevel="1" x14ac:dyDescent="0.3">
      <c r="A221" s="134" t="s">
        <v>508</v>
      </c>
      <c r="B221" s="134" t="s">
        <v>509</v>
      </c>
      <c r="C221" s="134" t="s">
        <v>119</v>
      </c>
      <c r="D221" s="135">
        <v>0</v>
      </c>
      <c r="E221" s="135">
        <v>0</v>
      </c>
      <c r="F221" s="135">
        <v>0</v>
      </c>
      <c r="G221" s="135">
        <v>1</v>
      </c>
      <c r="H221" s="135">
        <v>2</v>
      </c>
      <c r="I221" s="135">
        <v>3</v>
      </c>
      <c r="J221" s="135">
        <v>0</v>
      </c>
      <c r="K221" s="134">
        <v>0</v>
      </c>
      <c r="L221" s="135">
        <v>0</v>
      </c>
      <c r="M221" s="135">
        <v>0</v>
      </c>
      <c r="N221" s="135">
        <v>2</v>
      </c>
      <c r="O221" s="135">
        <v>2</v>
      </c>
      <c r="P221" s="135">
        <v>5</v>
      </c>
      <c r="Q221" s="116">
        <f t="shared" si="6"/>
        <v>0</v>
      </c>
      <c r="R221" s="116">
        <f t="shared" si="6"/>
        <v>0</v>
      </c>
      <c r="S221" s="116">
        <f t="shared" si="7"/>
        <v>0</v>
      </c>
      <c r="T221" s="126"/>
      <c r="U221" s="126"/>
    </row>
    <row r="222" spans="1:21" outlineLevel="1" x14ac:dyDescent="0.3">
      <c r="A222" s="218" t="s">
        <v>196</v>
      </c>
      <c r="B222" s="218" t="s">
        <v>197</v>
      </c>
      <c r="C222" s="218" t="s">
        <v>108</v>
      </c>
      <c r="D222" s="219">
        <v>0</v>
      </c>
      <c r="E222" s="219">
        <v>0</v>
      </c>
      <c r="F222" s="219">
        <v>0</v>
      </c>
      <c r="G222" s="219">
        <v>1</v>
      </c>
      <c r="H222" s="219">
        <v>2</v>
      </c>
      <c r="I222" s="219">
        <v>3</v>
      </c>
      <c r="J222" s="219">
        <v>0</v>
      </c>
      <c r="K222" s="218">
        <v>0</v>
      </c>
      <c r="L222" s="219">
        <v>0</v>
      </c>
      <c r="M222" s="219">
        <v>0</v>
      </c>
      <c r="N222" s="219">
        <v>2</v>
      </c>
      <c r="O222" s="219">
        <v>2</v>
      </c>
      <c r="P222" s="135">
        <v>5</v>
      </c>
      <c r="Q222" s="116">
        <f t="shared" si="6"/>
        <v>0</v>
      </c>
      <c r="R222" s="116">
        <f t="shared" si="6"/>
        <v>0</v>
      </c>
      <c r="S222" s="116">
        <f t="shared" si="7"/>
        <v>0</v>
      </c>
      <c r="T222" s="126"/>
      <c r="U222" s="126"/>
    </row>
    <row r="223" spans="1:21" outlineLevel="1" x14ac:dyDescent="0.3">
      <c r="A223" s="134" t="s">
        <v>510</v>
      </c>
      <c r="B223" s="134" t="s">
        <v>511</v>
      </c>
      <c r="C223" s="134" t="s">
        <v>119</v>
      </c>
      <c r="D223" s="135">
        <v>0</v>
      </c>
      <c r="E223" s="135">
        <v>20</v>
      </c>
      <c r="F223" s="135">
        <v>4</v>
      </c>
      <c r="G223" s="135">
        <v>3</v>
      </c>
      <c r="H223" s="135">
        <v>10</v>
      </c>
      <c r="I223" s="135">
        <v>37</v>
      </c>
      <c r="J223" s="135">
        <v>0</v>
      </c>
      <c r="K223" s="134">
        <v>20</v>
      </c>
      <c r="L223" s="135">
        <v>6</v>
      </c>
      <c r="M223" s="135">
        <v>4</v>
      </c>
      <c r="N223" s="135">
        <v>24</v>
      </c>
      <c r="O223" s="135">
        <v>54</v>
      </c>
      <c r="P223" s="135">
        <v>91</v>
      </c>
      <c r="Q223" s="116">
        <f t="shared" si="6"/>
        <v>40</v>
      </c>
      <c r="R223" s="116">
        <f t="shared" si="6"/>
        <v>10</v>
      </c>
      <c r="S223" s="116">
        <f t="shared" si="7"/>
        <v>50</v>
      </c>
      <c r="T223" s="126">
        <v>1</v>
      </c>
      <c r="U223" s="126"/>
    </row>
    <row r="224" spans="1:21" outlineLevel="1" x14ac:dyDescent="0.3">
      <c r="A224" s="218" t="s">
        <v>202</v>
      </c>
      <c r="B224" s="218" t="s">
        <v>203</v>
      </c>
      <c r="C224" s="218" t="s">
        <v>108</v>
      </c>
      <c r="D224" s="219">
        <v>0</v>
      </c>
      <c r="E224" s="219">
        <v>20</v>
      </c>
      <c r="F224" s="219">
        <v>4</v>
      </c>
      <c r="G224" s="219">
        <v>3</v>
      </c>
      <c r="H224" s="219">
        <v>10</v>
      </c>
      <c r="I224" s="219">
        <v>37</v>
      </c>
      <c r="J224" s="219">
        <v>0</v>
      </c>
      <c r="K224" s="218">
        <v>20</v>
      </c>
      <c r="L224" s="219">
        <v>6</v>
      </c>
      <c r="M224" s="219">
        <v>4</v>
      </c>
      <c r="N224" s="219">
        <v>24</v>
      </c>
      <c r="O224" s="219">
        <v>54</v>
      </c>
      <c r="P224" s="135">
        <v>91</v>
      </c>
      <c r="Q224" s="116">
        <f t="shared" si="6"/>
        <v>40</v>
      </c>
      <c r="R224" s="116">
        <f t="shared" si="6"/>
        <v>10</v>
      </c>
      <c r="S224" s="116">
        <f t="shared" si="7"/>
        <v>50</v>
      </c>
      <c r="T224" s="126"/>
      <c r="U224" s="126"/>
    </row>
    <row r="225" spans="1:21" outlineLevel="1" x14ac:dyDescent="0.3">
      <c r="A225" s="134" t="s">
        <v>512</v>
      </c>
      <c r="B225" s="134" t="s">
        <v>513</v>
      </c>
      <c r="C225" s="134" t="s">
        <v>119</v>
      </c>
      <c r="D225" s="135">
        <v>0</v>
      </c>
      <c r="E225" s="135">
        <v>2</v>
      </c>
      <c r="F225" s="135">
        <v>0</v>
      </c>
      <c r="G225" s="135">
        <v>0</v>
      </c>
      <c r="H225" s="135">
        <v>2</v>
      </c>
      <c r="I225" s="135">
        <v>4</v>
      </c>
      <c r="J225" s="135">
        <v>0</v>
      </c>
      <c r="K225" s="134">
        <v>1</v>
      </c>
      <c r="L225" s="135">
        <v>0</v>
      </c>
      <c r="M225" s="135">
        <v>0</v>
      </c>
      <c r="N225" s="135">
        <v>13</v>
      </c>
      <c r="O225" s="135">
        <v>14</v>
      </c>
      <c r="P225" s="135">
        <v>18</v>
      </c>
      <c r="Q225" s="116">
        <f t="shared" si="6"/>
        <v>3</v>
      </c>
      <c r="R225" s="116">
        <f t="shared" si="6"/>
        <v>0</v>
      </c>
      <c r="S225" s="116">
        <f t="shared" si="7"/>
        <v>3</v>
      </c>
      <c r="T225" s="126">
        <v>1</v>
      </c>
      <c r="U225" s="126"/>
    </row>
    <row r="226" spans="1:21" outlineLevel="1" x14ac:dyDescent="0.3">
      <c r="A226" s="218" t="s">
        <v>462</v>
      </c>
      <c r="B226" s="218" t="s">
        <v>463</v>
      </c>
      <c r="C226" s="218" t="s">
        <v>108</v>
      </c>
      <c r="D226" s="219">
        <v>0</v>
      </c>
      <c r="E226" s="219">
        <v>2</v>
      </c>
      <c r="F226" s="219">
        <v>0</v>
      </c>
      <c r="G226" s="219">
        <v>0</v>
      </c>
      <c r="H226" s="219">
        <v>2</v>
      </c>
      <c r="I226" s="219">
        <v>4</v>
      </c>
      <c r="J226" s="219">
        <v>0</v>
      </c>
      <c r="K226" s="218">
        <v>1</v>
      </c>
      <c r="L226" s="219">
        <v>0</v>
      </c>
      <c r="M226" s="219">
        <v>0</v>
      </c>
      <c r="N226" s="219">
        <v>13</v>
      </c>
      <c r="O226" s="219">
        <v>14</v>
      </c>
      <c r="P226" s="135">
        <v>18</v>
      </c>
      <c r="Q226" s="116">
        <f t="shared" si="6"/>
        <v>3</v>
      </c>
      <c r="R226" s="116">
        <f t="shared" si="6"/>
        <v>0</v>
      </c>
      <c r="S226" s="116">
        <f t="shared" si="7"/>
        <v>3</v>
      </c>
      <c r="T226" s="126"/>
      <c r="U226" s="126"/>
    </row>
    <row r="227" spans="1:21" outlineLevel="1" x14ac:dyDescent="0.3">
      <c r="A227" s="134" t="s">
        <v>514</v>
      </c>
      <c r="B227" s="134" t="s">
        <v>515</v>
      </c>
      <c r="C227" s="134" t="s">
        <v>119</v>
      </c>
      <c r="D227" s="135">
        <v>0</v>
      </c>
      <c r="E227" s="135">
        <v>30</v>
      </c>
      <c r="F227" s="135">
        <v>41</v>
      </c>
      <c r="G227" s="135">
        <v>3</v>
      </c>
      <c r="H227" s="135">
        <v>21</v>
      </c>
      <c r="I227" s="135">
        <v>95</v>
      </c>
      <c r="J227" s="135">
        <v>1</v>
      </c>
      <c r="K227" s="134">
        <v>76</v>
      </c>
      <c r="L227" s="135">
        <v>49</v>
      </c>
      <c r="M227" s="135">
        <v>17</v>
      </c>
      <c r="N227" s="135">
        <v>79</v>
      </c>
      <c r="O227" s="135">
        <v>222</v>
      </c>
      <c r="P227" s="135">
        <v>317</v>
      </c>
      <c r="Q227" s="116">
        <f t="shared" si="6"/>
        <v>106</v>
      </c>
      <c r="R227" s="116">
        <f t="shared" si="6"/>
        <v>90</v>
      </c>
      <c r="S227" s="116">
        <f t="shared" si="7"/>
        <v>196</v>
      </c>
      <c r="T227" s="126">
        <v>1</v>
      </c>
      <c r="U227" s="126">
        <v>2</v>
      </c>
    </row>
    <row r="228" spans="1:21" outlineLevel="1" x14ac:dyDescent="0.3">
      <c r="A228" s="218" t="s">
        <v>192</v>
      </c>
      <c r="B228" s="218" t="s">
        <v>193</v>
      </c>
      <c r="C228" s="218" t="s">
        <v>108</v>
      </c>
      <c r="D228" s="219">
        <v>0</v>
      </c>
      <c r="E228" s="219">
        <v>30</v>
      </c>
      <c r="F228" s="219">
        <v>41</v>
      </c>
      <c r="G228" s="219">
        <v>3</v>
      </c>
      <c r="H228" s="219">
        <v>21</v>
      </c>
      <c r="I228" s="219">
        <v>95</v>
      </c>
      <c r="J228" s="219">
        <v>1</v>
      </c>
      <c r="K228" s="218">
        <v>76</v>
      </c>
      <c r="L228" s="219">
        <v>49</v>
      </c>
      <c r="M228" s="219">
        <v>17</v>
      </c>
      <c r="N228" s="219">
        <v>79</v>
      </c>
      <c r="O228" s="219">
        <v>222</v>
      </c>
      <c r="P228" s="135">
        <v>317</v>
      </c>
      <c r="Q228" s="116">
        <f t="shared" si="6"/>
        <v>106</v>
      </c>
      <c r="R228" s="116">
        <f t="shared" si="6"/>
        <v>90</v>
      </c>
      <c r="S228" s="116">
        <f t="shared" si="7"/>
        <v>196</v>
      </c>
      <c r="T228" s="126"/>
      <c r="U228" s="126"/>
    </row>
    <row r="229" spans="1:21" outlineLevel="1" x14ac:dyDescent="0.3">
      <c r="A229" s="134" t="s">
        <v>516</v>
      </c>
      <c r="B229" s="134" t="s">
        <v>517</v>
      </c>
      <c r="C229" s="134" t="s">
        <v>119</v>
      </c>
      <c r="D229" s="135">
        <v>0</v>
      </c>
      <c r="E229" s="135">
        <v>0</v>
      </c>
      <c r="F229" s="135">
        <v>0</v>
      </c>
      <c r="G229" s="135">
        <v>0</v>
      </c>
      <c r="H229" s="135">
        <v>0</v>
      </c>
      <c r="I229" s="135">
        <v>0</v>
      </c>
      <c r="J229" s="135">
        <v>0</v>
      </c>
      <c r="K229" s="134">
        <v>0</v>
      </c>
      <c r="L229" s="135">
        <v>0</v>
      </c>
      <c r="M229" s="135">
        <v>0</v>
      </c>
      <c r="N229" s="135">
        <v>1</v>
      </c>
      <c r="O229" s="135">
        <v>1</v>
      </c>
      <c r="P229" s="135">
        <v>1</v>
      </c>
      <c r="Q229" s="116">
        <f t="shared" si="6"/>
        <v>0</v>
      </c>
      <c r="R229" s="116">
        <f t="shared" si="6"/>
        <v>0</v>
      </c>
      <c r="S229" s="116">
        <f t="shared" si="7"/>
        <v>0</v>
      </c>
      <c r="T229" s="126"/>
      <c r="U229" s="126"/>
    </row>
    <row r="230" spans="1:21" outlineLevel="1" x14ac:dyDescent="0.3">
      <c r="A230" s="218" t="s">
        <v>196</v>
      </c>
      <c r="B230" s="218" t="s">
        <v>197</v>
      </c>
      <c r="C230" s="218" t="s">
        <v>108</v>
      </c>
      <c r="D230" s="219">
        <v>0</v>
      </c>
      <c r="E230" s="219">
        <v>0</v>
      </c>
      <c r="F230" s="219">
        <v>0</v>
      </c>
      <c r="G230" s="219">
        <v>0</v>
      </c>
      <c r="H230" s="219">
        <v>0</v>
      </c>
      <c r="I230" s="219">
        <v>0</v>
      </c>
      <c r="J230" s="219">
        <v>0</v>
      </c>
      <c r="K230" s="218">
        <v>0</v>
      </c>
      <c r="L230" s="219">
        <v>0</v>
      </c>
      <c r="M230" s="219">
        <v>0</v>
      </c>
      <c r="N230" s="219">
        <v>1</v>
      </c>
      <c r="O230" s="219">
        <v>1</v>
      </c>
      <c r="P230" s="135">
        <v>1</v>
      </c>
      <c r="Q230" s="116">
        <f t="shared" si="6"/>
        <v>0</v>
      </c>
      <c r="R230" s="116">
        <f t="shared" si="6"/>
        <v>0</v>
      </c>
      <c r="S230" s="116">
        <f t="shared" si="7"/>
        <v>0</v>
      </c>
      <c r="T230" s="126"/>
      <c r="U230" s="126"/>
    </row>
    <row r="231" spans="1:21" outlineLevel="1" x14ac:dyDescent="0.3">
      <c r="A231" s="134" t="s">
        <v>518</v>
      </c>
      <c r="B231" s="134" t="s">
        <v>519</v>
      </c>
      <c r="C231" s="134" t="s">
        <v>119</v>
      </c>
      <c r="D231" s="135">
        <v>0</v>
      </c>
      <c r="E231" s="135">
        <v>29</v>
      </c>
      <c r="F231" s="135">
        <v>60</v>
      </c>
      <c r="G231" s="135">
        <v>6</v>
      </c>
      <c r="H231" s="135">
        <v>21</v>
      </c>
      <c r="I231" s="135">
        <v>116</v>
      </c>
      <c r="J231" s="135">
        <v>0</v>
      </c>
      <c r="K231" s="134">
        <v>37</v>
      </c>
      <c r="L231" s="135">
        <v>50</v>
      </c>
      <c r="M231" s="135">
        <v>1</v>
      </c>
      <c r="N231" s="135">
        <v>19</v>
      </c>
      <c r="O231" s="135">
        <v>107</v>
      </c>
      <c r="P231" s="135">
        <v>223</v>
      </c>
      <c r="Q231" s="116">
        <f t="shared" si="6"/>
        <v>66</v>
      </c>
      <c r="R231" s="116">
        <f t="shared" si="6"/>
        <v>110</v>
      </c>
      <c r="S231" s="116">
        <f t="shared" si="7"/>
        <v>176</v>
      </c>
      <c r="T231" s="126">
        <v>1</v>
      </c>
      <c r="U231" s="126"/>
    </row>
    <row r="232" spans="1:21" outlineLevel="1" x14ac:dyDescent="0.3">
      <c r="A232" s="218" t="s">
        <v>228</v>
      </c>
      <c r="B232" s="218" t="s">
        <v>229</v>
      </c>
      <c r="C232" s="218" t="s">
        <v>108</v>
      </c>
      <c r="D232" s="219">
        <v>0</v>
      </c>
      <c r="E232" s="219">
        <v>0</v>
      </c>
      <c r="F232" s="219">
        <v>15</v>
      </c>
      <c r="G232" s="219">
        <v>0</v>
      </c>
      <c r="H232" s="219">
        <v>0</v>
      </c>
      <c r="I232" s="219">
        <v>15</v>
      </c>
      <c r="J232" s="219">
        <v>0</v>
      </c>
      <c r="K232" s="218">
        <v>0</v>
      </c>
      <c r="L232" s="219">
        <v>15</v>
      </c>
      <c r="M232" s="219">
        <v>0</v>
      </c>
      <c r="N232" s="219">
        <v>0</v>
      </c>
      <c r="O232" s="219">
        <v>15</v>
      </c>
      <c r="P232" s="135">
        <v>30</v>
      </c>
      <c r="Q232" s="116">
        <f t="shared" si="6"/>
        <v>0</v>
      </c>
      <c r="R232" s="116">
        <f t="shared" si="6"/>
        <v>30</v>
      </c>
      <c r="S232" s="116">
        <f t="shared" si="7"/>
        <v>30</v>
      </c>
      <c r="T232" s="126"/>
      <c r="U232" s="126"/>
    </row>
    <row r="233" spans="1:21" outlineLevel="1" x14ac:dyDescent="0.3">
      <c r="A233" s="218" t="s">
        <v>230</v>
      </c>
      <c r="B233" s="218" t="s">
        <v>231</v>
      </c>
      <c r="C233" s="218" t="s">
        <v>108</v>
      </c>
      <c r="D233" s="219">
        <v>0</v>
      </c>
      <c r="E233" s="219">
        <v>29</v>
      </c>
      <c r="F233" s="219">
        <v>45</v>
      </c>
      <c r="G233" s="219">
        <v>6</v>
      </c>
      <c r="H233" s="219">
        <v>21</v>
      </c>
      <c r="I233" s="219">
        <v>101</v>
      </c>
      <c r="J233" s="219">
        <v>0</v>
      </c>
      <c r="K233" s="218">
        <v>37</v>
      </c>
      <c r="L233" s="219">
        <v>35</v>
      </c>
      <c r="M233" s="219">
        <v>1</v>
      </c>
      <c r="N233" s="219">
        <v>19</v>
      </c>
      <c r="O233" s="219">
        <v>92</v>
      </c>
      <c r="P233" s="135">
        <v>193</v>
      </c>
      <c r="Q233" s="116">
        <f t="shared" si="6"/>
        <v>66</v>
      </c>
      <c r="R233" s="116">
        <f t="shared" si="6"/>
        <v>80</v>
      </c>
      <c r="S233" s="116">
        <f t="shared" si="7"/>
        <v>146</v>
      </c>
      <c r="T233" s="126"/>
      <c r="U233" s="126"/>
    </row>
    <row r="234" spans="1:21" outlineLevel="1" x14ac:dyDescent="0.3">
      <c r="A234" s="134" t="s">
        <v>520</v>
      </c>
      <c r="B234" s="134" t="s">
        <v>521</v>
      </c>
      <c r="C234" s="134" t="s">
        <v>119</v>
      </c>
      <c r="D234" s="135">
        <v>0</v>
      </c>
      <c r="E234" s="135">
        <v>0</v>
      </c>
      <c r="F234" s="135">
        <v>0</v>
      </c>
      <c r="G234" s="135">
        <v>0</v>
      </c>
      <c r="H234" s="135">
        <v>2</v>
      </c>
      <c r="I234" s="135">
        <v>2</v>
      </c>
      <c r="J234" s="135">
        <v>0</v>
      </c>
      <c r="K234" s="134">
        <v>1</v>
      </c>
      <c r="L234" s="135">
        <v>1</v>
      </c>
      <c r="M234" s="135">
        <v>0</v>
      </c>
      <c r="N234" s="135">
        <v>13</v>
      </c>
      <c r="O234" s="135">
        <v>15</v>
      </c>
      <c r="P234" s="135">
        <v>17</v>
      </c>
      <c r="Q234" s="116">
        <f t="shared" si="6"/>
        <v>1</v>
      </c>
      <c r="R234" s="116">
        <f t="shared" si="6"/>
        <v>1</v>
      </c>
      <c r="S234" s="116">
        <f t="shared" si="7"/>
        <v>2</v>
      </c>
      <c r="T234" s="126">
        <v>1</v>
      </c>
      <c r="U234" s="126">
        <v>1</v>
      </c>
    </row>
    <row r="235" spans="1:21" outlineLevel="1" x14ac:dyDescent="0.3">
      <c r="A235" s="218" t="s">
        <v>322</v>
      </c>
      <c r="B235" s="218" t="s">
        <v>323</v>
      </c>
      <c r="C235" s="218" t="s">
        <v>108</v>
      </c>
      <c r="D235" s="219">
        <v>0</v>
      </c>
      <c r="E235" s="219">
        <v>0</v>
      </c>
      <c r="F235" s="219">
        <v>0</v>
      </c>
      <c r="G235" s="219">
        <v>0</v>
      </c>
      <c r="H235" s="219">
        <v>2</v>
      </c>
      <c r="I235" s="219">
        <v>2</v>
      </c>
      <c r="J235" s="219">
        <v>0</v>
      </c>
      <c r="K235" s="218">
        <v>1</v>
      </c>
      <c r="L235" s="219">
        <v>1</v>
      </c>
      <c r="M235" s="219">
        <v>0</v>
      </c>
      <c r="N235" s="219">
        <v>13</v>
      </c>
      <c r="O235" s="219">
        <v>15</v>
      </c>
      <c r="P235" s="135">
        <v>17</v>
      </c>
      <c r="Q235" s="116">
        <f t="shared" si="6"/>
        <v>1</v>
      </c>
      <c r="R235" s="116">
        <f t="shared" si="6"/>
        <v>1</v>
      </c>
      <c r="S235" s="116">
        <f t="shared" si="7"/>
        <v>2</v>
      </c>
      <c r="T235" s="126"/>
      <c r="U235" s="126"/>
    </row>
    <row r="236" spans="1:21" ht="14.4" customHeight="1" x14ac:dyDescent="0.3">
      <c r="A236" s="225" t="s">
        <v>185</v>
      </c>
      <c r="B236" s="226"/>
      <c r="C236" s="225" t="s">
        <v>108</v>
      </c>
      <c r="D236" s="227">
        <v>135</v>
      </c>
      <c r="E236" s="227">
        <v>1234</v>
      </c>
      <c r="F236" s="227">
        <v>940</v>
      </c>
      <c r="G236" s="227">
        <v>244</v>
      </c>
      <c r="H236" s="227">
        <v>1415</v>
      </c>
      <c r="I236" s="227">
        <v>3968</v>
      </c>
      <c r="J236" s="227">
        <v>113</v>
      </c>
      <c r="K236" s="225">
        <v>1580</v>
      </c>
      <c r="L236" s="227">
        <v>1168</v>
      </c>
      <c r="M236" s="227">
        <v>480</v>
      </c>
      <c r="N236" s="227">
        <v>3240</v>
      </c>
      <c r="O236" s="227">
        <v>6581</v>
      </c>
      <c r="P236" s="227">
        <v>10549</v>
      </c>
      <c r="Q236" s="224">
        <f t="shared" si="6"/>
        <v>2814</v>
      </c>
      <c r="R236" s="224">
        <f t="shared" si="6"/>
        <v>2108</v>
      </c>
      <c r="S236" s="224">
        <f t="shared" si="7"/>
        <v>4922</v>
      </c>
      <c r="T236" s="228"/>
      <c r="U236" s="228"/>
    </row>
    <row r="237" spans="1:21" ht="14.4" customHeight="1" x14ac:dyDescent="0.3">
      <c r="A237" s="221" t="s">
        <v>522</v>
      </c>
      <c r="B237" s="131"/>
      <c r="C237" s="217" t="s">
        <v>108</v>
      </c>
      <c r="D237" s="132" t="s">
        <v>108</v>
      </c>
      <c r="E237" s="132" t="s">
        <v>108</v>
      </c>
      <c r="F237" s="132" t="s">
        <v>108</v>
      </c>
      <c r="G237" s="132" t="s">
        <v>108</v>
      </c>
      <c r="H237" s="132" t="s">
        <v>108</v>
      </c>
      <c r="I237" s="132" t="s">
        <v>108</v>
      </c>
      <c r="J237" s="132" t="s">
        <v>108</v>
      </c>
      <c r="K237" s="130" t="s">
        <v>108</v>
      </c>
      <c r="L237" s="132" t="s">
        <v>108</v>
      </c>
      <c r="M237" s="132" t="s">
        <v>108</v>
      </c>
      <c r="N237" s="132" t="s">
        <v>108</v>
      </c>
      <c r="O237" s="132" t="s">
        <v>108</v>
      </c>
      <c r="P237" s="132" t="s">
        <v>108</v>
      </c>
    </row>
    <row r="238" spans="1:21" ht="10.65" customHeight="1" x14ac:dyDescent="0.3"/>
  </sheetData>
  <mergeCells count="2">
    <mergeCell ref="D4:I4"/>
    <mergeCell ref="J4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P6" sqref="P6:P21"/>
    </sheetView>
  </sheetViews>
  <sheetFormatPr baseColWidth="10" defaultColWidth="17.5546875" defaultRowHeight="14.4" outlineLevelRow="1" x14ac:dyDescent="0.3"/>
  <cols>
    <col min="2" max="2" width="48" customWidth="1"/>
    <col min="3" max="15" width="6.44140625" customWidth="1"/>
    <col min="16" max="16" width="6.77734375" bestFit="1" customWidth="1"/>
  </cols>
  <sheetData>
    <row r="1" spans="1:16" s="56" customFormat="1" ht="14.1" customHeight="1" x14ac:dyDescent="0.3">
      <c r="A1" s="120" t="s">
        <v>181</v>
      </c>
      <c r="B1" s="121" t="s">
        <v>523</v>
      </c>
      <c r="C1" s="32"/>
      <c r="D1" s="32"/>
      <c r="E1" s="32"/>
      <c r="F1" s="32"/>
      <c r="G1" s="32"/>
      <c r="H1" s="32"/>
      <c r="I1" s="32"/>
      <c r="J1" s="32"/>
    </row>
    <row r="2" spans="1:16" s="56" customFormat="1" ht="14.1" customHeight="1" x14ac:dyDescent="0.3">
      <c r="A2" s="121" t="s">
        <v>106</v>
      </c>
      <c r="B2" s="32"/>
      <c r="D2" s="32"/>
      <c r="E2" s="32"/>
      <c r="F2" s="32"/>
      <c r="G2" s="32"/>
      <c r="H2" s="32"/>
      <c r="I2" s="32"/>
      <c r="J2" s="32"/>
    </row>
    <row r="3" spans="1:16" s="56" customFormat="1" ht="7.05" hidden="1" customHeight="1" x14ac:dyDescent="0.3">
      <c r="A3" s="121"/>
      <c r="B3" s="32"/>
      <c r="C3" s="121"/>
      <c r="D3" s="32"/>
      <c r="E3" s="32"/>
      <c r="F3" s="32"/>
      <c r="G3" s="32"/>
      <c r="H3" s="32"/>
      <c r="I3" s="32"/>
      <c r="J3" s="32"/>
    </row>
    <row r="4" spans="1:16" hidden="1" x14ac:dyDescent="0.3"/>
    <row r="5" spans="1:16" hidden="1" x14ac:dyDescent="0.3"/>
    <row r="6" spans="1:16" x14ac:dyDescent="0.3">
      <c r="A6" s="232"/>
      <c r="B6" s="232"/>
      <c r="C6" s="230" t="s">
        <v>0</v>
      </c>
      <c r="D6" s="230"/>
      <c r="E6" s="230"/>
      <c r="F6" s="230"/>
      <c r="G6" s="230"/>
      <c r="H6" s="230"/>
      <c r="I6" s="230" t="s">
        <v>1</v>
      </c>
      <c r="J6" s="230"/>
      <c r="K6" s="230"/>
      <c r="L6" s="230"/>
      <c r="M6" s="230"/>
      <c r="N6" s="230"/>
      <c r="O6" s="231" t="s">
        <v>109</v>
      </c>
      <c r="P6" s="242"/>
    </row>
    <row r="7" spans="1:16" x14ac:dyDescent="0.3">
      <c r="A7" s="233"/>
      <c r="B7" s="233"/>
      <c r="C7" s="231" t="s">
        <v>110</v>
      </c>
      <c r="D7" s="231" t="s">
        <v>111</v>
      </c>
      <c r="E7" s="231" t="s">
        <v>112</v>
      </c>
      <c r="F7" s="231" t="s">
        <v>113</v>
      </c>
      <c r="G7" s="231" t="s">
        <v>114</v>
      </c>
      <c r="H7" s="231" t="s">
        <v>109</v>
      </c>
      <c r="I7" s="231" t="s">
        <v>110</v>
      </c>
      <c r="J7" s="231" t="s">
        <v>111</v>
      </c>
      <c r="K7" s="231" t="s">
        <v>112</v>
      </c>
      <c r="L7" s="231" t="s">
        <v>113</v>
      </c>
      <c r="M7" s="231" t="s">
        <v>114</v>
      </c>
      <c r="N7" s="231" t="s">
        <v>109</v>
      </c>
      <c r="O7" s="234"/>
      <c r="P7" s="242" t="s">
        <v>60</v>
      </c>
    </row>
    <row r="8" spans="1:16" ht="26.4" x14ac:dyDescent="0.3">
      <c r="A8" s="235" t="s">
        <v>524</v>
      </c>
      <c r="B8" s="232"/>
      <c r="C8" s="235">
        <v>0</v>
      </c>
      <c r="D8" s="235">
        <v>0</v>
      </c>
      <c r="E8" s="235">
        <v>3</v>
      </c>
      <c r="F8" s="235">
        <v>8</v>
      </c>
      <c r="G8" s="235">
        <v>23</v>
      </c>
      <c r="H8" s="235">
        <v>34</v>
      </c>
      <c r="I8" s="235">
        <v>0</v>
      </c>
      <c r="J8" s="235">
        <v>0</v>
      </c>
      <c r="K8" s="235">
        <v>3</v>
      </c>
      <c r="L8" s="235">
        <v>4</v>
      </c>
      <c r="M8" s="235">
        <v>34</v>
      </c>
      <c r="N8" s="235">
        <v>41</v>
      </c>
      <c r="O8" s="235">
        <v>75</v>
      </c>
      <c r="P8" s="229">
        <f t="shared" ref="P8:P21" si="0">D8+E8+J8+K8</f>
        <v>6</v>
      </c>
    </row>
    <row r="9" spans="1:16" outlineLevel="1" x14ac:dyDescent="0.3">
      <c r="A9" s="238" t="s">
        <v>186</v>
      </c>
      <c r="B9" s="238" t="s">
        <v>187</v>
      </c>
      <c r="C9" s="235">
        <v>0</v>
      </c>
      <c r="D9" s="235">
        <v>0</v>
      </c>
      <c r="E9" s="235">
        <v>1</v>
      </c>
      <c r="F9" s="235">
        <v>1</v>
      </c>
      <c r="G9" s="235">
        <v>0</v>
      </c>
      <c r="H9" s="235">
        <v>2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2</v>
      </c>
      <c r="P9" s="229">
        <f t="shared" si="0"/>
        <v>1</v>
      </c>
    </row>
    <row r="10" spans="1:16" outlineLevel="1" x14ac:dyDescent="0.3">
      <c r="A10" s="238" t="s">
        <v>288</v>
      </c>
      <c r="B10" s="238" t="s">
        <v>289</v>
      </c>
      <c r="C10" s="235">
        <v>0</v>
      </c>
      <c r="D10" s="235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1</v>
      </c>
      <c r="L10" s="235">
        <v>0</v>
      </c>
      <c r="M10" s="235">
        <v>0</v>
      </c>
      <c r="N10" s="235">
        <v>1</v>
      </c>
      <c r="O10" s="235">
        <v>1</v>
      </c>
      <c r="P10" s="229">
        <f t="shared" si="0"/>
        <v>1</v>
      </c>
    </row>
    <row r="11" spans="1:16" outlineLevel="1" x14ac:dyDescent="0.3">
      <c r="A11" s="238" t="s">
        <v>298</v>
      </c>
      <c r="B11" s="238" t="s">
        <v>299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2</v>
      </c>
      <c r="N11" s="235">
        <v>2</v>
      </c>
      <c r="O11" s="235">
        <v>2</v>
      </c>
      <c r="P11" s="229">
        <f t="shared" si="0"/>
        <v>0</v>
      </c>
    </row>
    <row r="12" spans="1:16" outlineLevel="1" x14ac:dyDescent="0.3">
      <c r="A12" s="238" t="s">
        <v>320</v>
      </c>
      <c r="B12" s="238" t="s">
        <v>321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1</v>
      </c>
      <c r="L12" s="235">
        <v>0</v>
      </c>
      <c r="M12" s="235">
        <v>0</v>
      </c>
      <c r="N12" s="235">
        <v>1</v>
      </c>
      <c r="O12" s="235">
        <v>1</v>
      </c>
      <c r="P12" s="229">
        <f t="shared" si="0"/>
        <v>1</v>
      </c>
    </row>
    <row r="13" spans="1:16" outlineLevel="1" x14ac:dyDescent="0.3">
      <c r="A13" s="238" t="s">
        <v>348</v>
      </c>
      <c r="B13" s="238" t="s">
        <v>349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1</v>
      </c>
      <c r="N13" s="235">
        <v>1</v>
      </c>
      <c r="O13" s="235">
        <v>1</v>
      </c>
      <c r="P13" s="229">
        <f t="shared" si="0"/>
        <v>0</v>
      </c>
    </row>
    <row r="14" spans="1:16" outlineLevel="1" x14ac:dyDescent="0.3">
      <c r="A14" s="238" t="s">
        <v>365</v>
      </c>
      <c r="B14" s="238" t="s">
        <v>366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1</v>
      </c>
      <c r="N14" s="235">
        <v>1</v>
      </c>
      <c r="O14" s="235">
        <v>1</v>
      </c>
      <c r="P14" s="229">
        <f t="shared" si="0"/>
        <v>0</v>
      </c>
    </row>
    <row r="15" spans="1:16" outlineLevel="1" x14ac:dyDescent="0.3">
      <c r="A15" s="238" t="s">
        <v>393</v>
      </c>
      <c r="B15" s="238" t="s">
        <v>394</v>
      </c>
      <c r="C15" s="235">
        <v>0</v>
      </c>
      <c r="D15" s="235">
        <v>0</v>
      </c>
      <c r="E15" s="235">
        <v>0</v>
      </c>
      <c r="F15" s="235">
        <v>0</v>
      </c>
      <c r="G15" s="235">
        <v>2</v>
      </c>
      <c r="H15" s="235">
        <v>2</v>
      </c>
      <c r="I15" s="235">
        <v>0</v>
      </c>
      <c r="J15" s="235">
        <v>0</v>
      </c>
      <c r="K15" s="235">
        <v>0</v>
      </c>
      <c r="L15" s="235">
        <v>0</v>
      </c>
      <c r="M15" s="235">
        <v>5</v>
      </c>
      <c r="N15" s="235">
        <v>5</v>
      </c>
      <c r="O15" s="235">
        <v>7</v>
      </c>
      <c r="P15" s="229">
        <f t="shared" si="0"/>
        <v>0</v>
      </c>
    </row>
    <row r="16" spans="1:16" outlineLevel="1" x14ac:dyDescent="0.3">
      <c r="A16" s="238" t="s">
        <v>397</v>
      </c>
      <c r="B16" s="238" t="s">
        <v>398</v>
      </c>
      <c r="C16" s="235">
        <v>0</v>
      </c>
      <c r="D16" s="235">
        <v>0</v>
      </c>
      <c r="E16" s="235">
        <v>0</v>
      </c>
      <c r="F16" s="235">
        <v>1</v>
      </c>
      <c r="G16" s="235">
        <v>7</v>
      </c>
      <c r="H16" s="235">
        <v>8</v>
      </c>
      <c r="I16" s="235">
        <v>0</v>
      </c>
      <c r="J16" s="235">
        <v>0</v>
      </c>
      <c r="K16" s="235">
        <v>0</v>
      </c>
      <c r="L16" s="235">
        <v>1</v>
      </c>
      <c r="M16" s="235">
        <v>7</v>
      </c>
      <c r="N16" s="235">
        <v>8</v>
      </c>
      <c r="O16" s="235">
        <v>16</v>
      </c>
      <c r="P16" s="229">
        <f t="shared" si="0"/>
        <v>0</v>
      </c>
    </row>
    <row r="17" spans="1:16" outlineLevel="1" x14ac:dyDescent="0.3">
      <c r="A17" s="238" t="s">
        <v>417</v>
      </c>
      <c r="B17" s="238" t="s">
        <v>161</v>
      </c>
      <c r="C17" s="235">
        <v>0</v>
      </c>
      <c r="D17" s="235">
        <v>0</v>
      </c>
      <c r="E17" s="235">
        <v>0</v>
      </c>
      <c r="F17" s="235">
        <v>0</v>
      </c>
      <c r="G17" s="235">
        <v>1</v>
      </c>
      <c r="H17" s="235">
        <v>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1</v>
      </c>
      <c r="P17" s="229">
        <f t="shared" si="0"/>
        <v>0</v>
      </c>
    </row>
    <row r="18" spans="1:16" outlineLevel="1" x14ac:dyDescent="0.3">
      <c r="A18" s="238" t="s">
        <v>428</v>
      </c>
      <c r="B18" s="238" t="s">
        <v>429</v>
      </c>
      <c r="C18" s="235"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1</v>
      </c>
      <c r="L18" s="235">
        <v>0</v>
      </c>
      <c r="M18" s="235">
        <v>0</v>
      </c>
      <c r="N18" s="235">
        <v>1</v>
      </c>
      <c r="O18" s="235">
        <v>1</v>
      </c>
      <c r="P18" s="229">
        <f t="shared" si="0"/>
        <v>1</v>
      </c>
    </row>
    <row r="19" spans="1:16" outlineLevel="1" x14ac:dyDescent="0.3">
      <c r="A19" s="239" t="s">
        <v>438</v>
      </c>
      <c r="B19" s="239" t="s">
        <v>439</v>
      </c>
      <c r="C19" s="236">
        <v>0</v>
      </c>
      <c r="D19" s="236">
        <v>0</v>
      </c>
      <c r="E19" s="236">
        <v>0</v>
      </c>
      <c r="F19" s="236">
        <v>0</v>
      </c>
      <c r="G19" s="236">
        <v>5</v>
      </c>
      <c r="H19" s="236">
        <v>5</v>
      </c>
      <c r="I19" s="236">
        <v>0</v>
      </c>
      <c r="J19" s="236">
        <v>0</v>
      </c>
      <c r="K19" s="236">
        <v>0</v>
      </c>
      <c r="L19" s="236">
        <v>1</v>
      </c>
      <c r="M19" s="236">
        <v>7</v>
      </c>
      <c r="N19" s="236">
        <v>8</v>
      </c>
      <c r="O19" s="236">
        <v>13</v>
      </c>
      <c r="P19" s="243">
        <f t="shared" si="0"/>
        <v>0</v>
      </c>
    </row>
    <row r="20" spans="1:16" outlineLevel="1" x14ac:dyDescent="0.3">
      <c r="A20" s="239" t="s">
        <v>448</v>
      </c>
      <c r="B20" s="239" t="s">
        <v>449</v>
      </c>
      <c r="C20" s="236">
        <v>0</v>
      </c>
      <c r="D20" s="236">
        <v>0</v>
      </c>
      <c r="E20" s="236">
        <v>2</v>
      </c>
      <c r="F20" s="236">
        <v>6</v>
      </c>
      <c r="G20" s="236">
        <v>8</v>
      </c>
      <c r="H20" s="236">
        <v>16</v>
      </c>
      <c r="I20" s="236">
        <v>0</v>
      </c>
      <c r="J20" s="236">
        <v>0</v>
      </c>
      <c r="K20" s="236">
        <v>0</v>
      </c>
      <c r="L20" s="236">
        <v>2</v>
      </c>
      <c r="M20" s="236">
        <v>11</v>
      </c>
      <c r="N20" s="236">
        <v>13</v>
      </c>
      <c r="O20" s="236">
        <v>29</v>
      </c>
      <c r="P20" s="243">
        <f t="shared" si="0"/>
        <v>2</v>
      </c>
    </row>
    <row r="21" spans="1:16" x14ac:dyDescent="0.3">
      <c r="A21" s="241" t="s">
        <v>524</v>
      </c>
      <c r="B21" s="240"/>
      <c r="C21" s="237">
        <v>0</v>
      </c>
      <c r="D21" s="237">
        <v>0</v>
      </c>
      <c r="E21" s="237">
        <v>3</v>
      </c>
      <c r="F21" s="237">
        <v>8</v>
      </c>
      <c r="G21" s="237">
        <v>23</v>
      </c>
      <c r="H21" s="237">
        <v>34</v>
      </c>
      <c r="I21" s="237">
        <v>0</v>
      </c>
      <c r="J21" s="237">
        <v>0</v>
      </c>
      <c r="K21" s="237">
        <v>3</v>
      </c>
      <c r="L21" s="237">
        <v>4</v>
      </c>
      <c r="M21" s="237">
        <v>34</v>
      </c>
      <c r="N21" s="237">
        <v>41</v>
      </c>
      <c r="O21" s="237">
        <f>C21+D21+E21+F21+G21+I21+J21+K21+L21+M21</f>
        <v>75</v>
      </c>
      <c r="P21" s="229">
        <f t="shared" si="0"/>
        <v>6</v>
      </c>
    </row>
    <row r="22" spans="1:16" x14ac:dyDescent="0.3">
      <c r="A22" s="209" t="s">
        <v>522</v>
      </c>
      <c r="B22" s="138"/>
      <c r="C22" s="139" t="s">
        <v>108</v>
      </c>
      <c r="D22" s="139" t="s">
        <v>108</v>
      </c>
      <c r="E22" s="139" t="s">
        <v>108</v>
      </c>
      <c r="F22" s="139" t="s">
        <v>108</v>
      </c>
      <c r="G22" s="139" t="s">
        <v>108</v>
      </c>
      <c r="H22" s="139" t="s">
        <v>108</v>
      </c>
      <c r="I22" s="139" t="s">
        <v>108</v>
      </c>
      <c r="J22" s="140" t="s">
        <v>108</v>
      </c>
      <c r="K22" s="139" t="s">
        <v>108</v>
      </c>
      <c r="L22" s="139" t="s">
        <v>108</v>
      </c>
      <c r="M22" s="139" t="s">
        <v>108</v>
      </c>
      <c r="N22" s="139" t="s">
        <v>108</v>
      </c>
      <c r="O22" s="139" t="s">
        <v>108</v>
      </c>
    </row>
  </sheetData>
  <mergeCells count="2">
    <mergeCell ref="C6:H6"/>
    <mergeCell ref="I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R5" sqref="R5"/>
    </sheetView>
  </sheetViews>
  <sheetFormatPr baseColWidth="10" defaultColWidth="17" defaultRowHeight="14.4" outlineLevelRow="1" x14ac:dyDescent="0.3"/>
  <cols>
    <col min="1" max="1" width="13.77734375" style="32" bestFit="1" customWidth="1"/>
    <col min="2" max="2" width="21.88671875" style="32" customWidth="1"/>
    <col min="3" max="18" width="6.6640625" style="32" customWidth="1"/>
    <col min="19" max="19" width="8.5546875" style="32" hidden="1" customWidth="1"/>
    <col min="20" max="16384" width="17" style="32"/>
  </cols>
  <sheetData>
    <row r="1" spans="1:19" ht="14.1" customHeight="1" x14ac:dyDescent="0.3">
      <c r="A1" s="141" t="s">
        <v>105</v>
      </c>
    </row>
    <row r="2" spans="1:19" ht="14.1" customHeight="1" x14ac:dyDescent="0.3">
      <c r="A2" s="142" t="s">
        <v>525</v>
      </c>
      <c r="C2" s="142" t="s">
        <v>107</v>
      </c>
    </row>
    <row r="3" spans="1:19" ht="1.05" customHeight="1" x14ac:dyDescent="0.3"/>
    <row r="4" spans="1:19" ht="10.050000000000001" customHeight="1" x14ac:dyDescent="0.3"/>
    <row r="5" spans="1:19" ht="14.4" customHeight="1" x14ac:dyDescent="0.3">
      <c r="A5" s="143"/>
      <c r="B5" s="143"/>
      <c r="C5" s="206" t="s">
        <v>0</v>
      </c>
      <c r="D5" s="206"/>
      <c r="E5" s="206"/>
      <c r="F5" s="206"/>
      <c r="G5" s="206"/>
      <c r="H5" s="206"/>
      <c r="I5" s="206"/>
      <c r="J5" s="206" t="s">
        <v>1</v>
      </c>
      <c r="K5" s="206"/>
      <c r="L5" s="206"/>
      <c r="M5" s="206"/>
      <c r="N5" s="206"/>
      <c r="O5" s="206"/>
      <c r="P5" s="206"/>
      <c r="Q5" s="144" t="s">
        <v>109</v>
      </c>
      <c r="R5" s="244">
        <v>2022</v>
      </c>
    </row>
    <row r="6" spans="1:19" x14ac:dyDescent="0.3">
      <c r="C6" s="145" t="s">
        <v>110</v>
      </c>
      <c r="D6" s="146" t="s">
        <v>526</v>
      </c>
      <c r="E6" s="146" t="s">
        <v>527</v>
      </c>
      <c r="F6" s="146" t="s">
        <v>528</v>
      </c>
      <c r="G6" s="146" t="s">
        <v>529</v>
      </c>
      <c r="H6" s="146" t="s">
        <v>530</v>
      </c>
      <c r="I6" s="146" t="s">
        <v>109</v>
      </c>
      <c r="J6" s="145" t="s">
        <v>110</v>
      </c>
      <c r="K6" s="146" t="s">
        <v>526</v>
      </c>
      <c r="L6" s="146" t="s">
        <v>527</v>
      </c>
      <c r="M6" s="146" t="s">
        <v>528</v>
      </c>
      <c r="N6" s="146" t="s">
        <v>529</v>
      </c>
      <c r="O6" s="146" t="s">
        <v>530</v>
      </c>
      <c r="P6" s="146" t="s">
        <v>109</v>
      </c>
      <c r="Q6" s="147"/>
      <c r="R6" s="216" t="s">
        <v>60</v>
      </c>
    </row>
    <row r="7" spans="1:19" outlineLevel="1" x14ac:dyDescent="0.3">
      <c r="A7" s="148" t="s">
        <v>108</v>
      </c>
      <c r="B7" s="149" t="s">
        <v>108</v>
      </c>
      <c r="C7" s="150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0">
        <v>0</v>
      </c>
      <c r="K7" s="152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3">
        <v>0</v>
      </c>
      <c r="R7" s="215"/>
      <c r="S7" s="32">
        <v>2021</v>
      </c>
    </row>
    <row r="8" spans="1:19" x14ac:dyDescent="0.3">
      <c r="A8" s="154"/>
      <c r="B8" s="149" t="s">
        <v>108</v>
      </c>
      <c r="C8" s="150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0">
        <v>0</v>
      </c>
      <c r="K8" s="152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3">
        <v>0</v>
      </c>
      <c r="R8" s="215"/>
    </row>
    <row r="9" spans="1:19" hidden="1" x14ac:dyDescent="0.3">
      <c r="A9" s="155" t="s">
        <v>116</v>
      </c>
      <c r="B9" s="149" t="s">
        <v>531</v>
      </c>
      <c r="C9" s="156">
        <v>63</v>
      </c>
      <c r="D9" s="153">
        <v>34</v>
      </c>
      <c r="E9" s="153">
        <v>3</v>
      </c>
      <c r="F9" s="153">
        <v>2</v>
      </c>
      <c r="G9" s="153">
        <v>8</v>
      </c>
      <c r="H9" s="153">
        <v>1</v>
      </c>
      <c r="I9" s="153">
        <v>111</v>
      </c>
      <c r="J9" s="156">
        <v>78</v>
      </c>
      <c r="K9" s="157">
        <v>39</v>
      </c>
      <c r="L9" s="153">
        <v>4</v>
      </c>
      <c r="M9" s="153">
        <v>13</v>
      </c>
      <c r="N9" s="153">
        <v>20</v>
      </c>
      <c r="O9" s="153">
        <v>0</v>
      </c>
      <c r="P9" s="153">
        <v>154</v>
      </c>
      <c r="Q9" s="153">
        <v>265</v>
      </c>
      <c r="R9" s="215">
        <f>D9+E9+F9+G9+H9+K9+L9+M9+N9+O9</f>
        <v>124</v>
      </c>
      <c r="S9" s="32">
        <v>117</v>
      </c>
    </row>
    <row r="10" spans="1:19" outlineLevel="1" x14ac:dyDescent="0.3">
      <c r="A10" s="148" t="s">
        <v>532</v>
      </c>
      <c r="B10" s="149" t="s">
        <v>533</v>
      </c>
      <c r="C10" s="150">
        <v>9</v>
      </c>
      <c r="D10" s="151">
        <v>5</v>
      </c>
      <c r="E10" s="151">
        <v>0</v>
      </c>
      <c r="F10" s="151">
        <v>0</v>
      </c>
      <c r="G10" s="151">
        <v>0</v>
      </c>
      <c r="H10" s="151">
        <v>0</v>
      </c>
      <c r="I10" s="151">
        <v>14</v>
      </c>
      <c r="J10" s="150">
        <v>12</v>
      </c>
      <c r="K10" s="152">
        <v>0</v>
      </c>
      <c r="L10" s="151">
        <v>0</v>
      </c>
      <c r="M10" s="151">
        <v>1</v>
      </c>
      <c r="N10" s="151">
        <v>0</v>
      </c>
      <c r="O10" s="151">
        <v>0</v>
      </c>
      <c r="P10" s="151">
        <v>13</v>
      </c>
      <c r="Q10" s="153">
        <v>27</v>
      </c>
      <c r="R10" s="215">
        <f t="shared" ref="R10:R17" si="0">D10+E10+F10+G10+H10+K10+L10+M10+N10+O10</f>
        <v>6</v>
      </c>
      <c r="S10" s="32">
        <v>4</v>
      </c>
    </row>
    <row r="11" spans="1:19" outlineLevel="1" x14ac:dyDescent="0.3">
      <c r="A11" s="148" t="s">
        <v>534</v>
      </c>
      <c r="B11" s="149" t="s">
        <v>425</v>
      </c>
      <c r="C11" s="150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0">
        <v>0</v>
      </c>
      <c r="K11" s="152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3">
        <v>0</v>
      </c>
      <c r="R11" s="215">
        <f t="shared" si="0"/>
        <v>0</v>
      </c>
      <c r="S11" s="32">
        <v>1</v>
      </c>
    </row>
    <row r="12" spans="1:19" outlineLevel="1" x14ac:dyDescent="0.3">
      <c r="A12" s="148" t="s">
        <v>535</v>
      </c>
      <c r="B12" s="149" t="s">
        <v>536</v>
      </c>
      <c r="C12" s="150">
        <v>0</v>
      </c>
      <c r="D12" s="151">
        <v>5</v>
      </c>
      <c r="E12" s="151">
        <v>0</v>
      </c>
      <c r="F12" s="151">
        <v>0</v>
      </c>
      <c r="G12" s="151">
        <v>0</v>
      </c>
      <c r="H12" s="151">
        <v>0</v>
      </c>
      <c r="I12" s="151">
        <v>5</v>
      </c>
      <c r="J12" s="150">
        <v>6</v>
      </c>
      <c r="K12" s="152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6</v>
      </c>
      <c r="Q12" s="153">
        <v>11</v>
      </c>
      <c r="R12" s="215">
        <f t="shared" si="0"/>
        <v>5</v>
      </c>
      <c r="S12" s="32">
        <v>16</v>
      </c>
    </row>
    <row r="13" spans="1:19" outlineLevel="1" x14ac:dyDescent="0.3">
      <c r="A13" s="148" t="s">
        <v>537</v>
      </c>
      <c r="B13" s="149" t="s">
        <v>538</v>
      </c>
      <c r="C13" s="150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0">
        <v>1</v>
      </c>
      <c r="K13" s="152">
        <v>7</v>
      </c>
      <c r="L13" s="151">
        <v>0</v>
      </c>
      <c r="M13" s="151">
        <v>0</v>
      </c>
      <c r="N13" s="151">
        <v>0</v>
      </c>
      <c r="O13" s="151">
        <v>0</v>
      </c>
      <c r="P13" s="151">
        <v>8</v>
      </c>
      <c r="Q13" s="153">
        <v>8</v>
      </c>
      <c r="R13" s="215">
        <f t="shared" si="0"/>
        <v>7</v>
      </c>
      <c r="S13" s="32">
        <v>0</v>
      </c>
    </row>
    <row r="14" spans="1:19" outlineLevel="1" x14ac:dyDescent="0.3">
      <c r="A14" s="148" t="s">
        <v>539</v>
      </c>
      <c r="B14" s="149" t="s">
        <v>540</v>
      </c>
      <c r="C14" s="150">
        <v>13</v>
      </c>
      <c r="D14" s="151">
        <v>18</v>
      </c>
      <c r="E14" s="151">
        <v>0</v>
      </c>
      <c r="F14" s="151">
        <v>0</v>
      </c>
      <c r="G14" s="151">
        <v>4</v>
      </c>
      <c r="H14" s="151">
        <v>1</v>
      </c>
      <c r="I14" s="151">
        <v>36</v>
      </c>
      <c r="J14" s="150">
        <v>27</v>
      </c>
      <c r="K14" s="152">
        <v>24</v>
      </c>
      <c r="L14" s="151">
        <v>0</v>
      </c>
      <c r="M14" s="151">
        <v>0</v>
      </c>
      <c r="N14" s="151">
        <v>14</v>
      </c>
      <c r="O14" s="151">
        <v>0</v>
      </c>
      <c r="P14" s="151">
        <v>65</v>
      </c>
      <c r="Q14" s="153">
        <v>101</v>
      </c>
      <c r="R14" s="215">
        <f t="shared" si="0"/>
        <v>61</v>
      </c>
      <c r="S14" s="32">
        <v>39</v>
      </c>
    </row>
    <row r="15" spans="1:19" outlineLevel="1" x14ac:dyDescent="0.3">
      <c r="A15" s="148" t="s">
        <v>541</v>
      </c>
      <c r="B15" s="149" t="s">
        <v>57</v>
      </c>
      <c r="C15" s="150">
        <v>16</v>
      </c>
      <c r="D15" s="151">
        <v>0</v>
      </c>
      <c r="E15" s="151">
        <v>0</v>
      </c>
      <c r="F15" s="151">
        <v>0</v>
      </c>
      <c r="G15" s="151">
        <v>4</v>
      </c>
      <c r="H15" s="151">
        <v>0</v>
      </c>
      <c r="I15" s="151">
        <v>20</v>
      </c>
      <c r="J15" s="150">
        <v>8</v>
      </c>
      <c r="K15" s="152">
        <v>0</v>
      </c>
      <c r="L15" s="151">
        <v>0</v>
      </c>
      <c r="M15" s="151">
        <v>0</v>
      </c>
      <c r="N15" s="151">
        <v>6</v>
      </c>
      <c r="O15" s="151">
        <v>0</v>
      </c>
      <c r="P15" s="151">
        <v>14</v>
      </c>
      <c r="Q15" s="153">
        <v>34</v>
      </c>
      <c r="R15" s="215">
        <f t="shared" si="0"/>
        <v>10</v>
      </c>
      <c r="S15" s="32">
        <v>9</v>
      </c>
    </row>
    <row r="16" spans="1:19" outlineLevel="1" x14ac:dyDescent="0.3">
      <c r="A16" s="148" t="s">
        <v>542</v>
      </c>
      <c r="B16" s="149" t="s">
        <v>543</v>
      </c>
      <c r="C16" s="150">
        <v>25</v>
      </c>
      <c r="D16" s="151">
        <v>6</v>
      </c>
      <c r="E16" s="151">
        <v>3</v>
      </c>
      <c r="F16" s="151">
        <v>2</v>
      </c>
      <c r="G16" s="151">
        <v>0</v>
      </c>
      <c r="H16" s="151">
        <v>0</v>
      </c>
      <c r="I16" s="151">
        <v>36</v>
      </c>
      <c r="J16" s="150">
        <v>24</v>
      </c>
      <c r="K16" s="152">
        <v>8</v>
      </c>
      <c r="L16" s="151">
        <v>4</v>
      </c>
      <c r="M16" s="151">
        <v>12</v>
      </c>
      <c r="N16" s="151">
        <v>0</v>
      </c>
      <c r="O16" s="151">
        <v>0</v>
      </c>
      <c r="P16" s="151">
        <v>48</v>
      </c>
      <c r="Q16" s="153">
        <v>84</v>
      </c>
      <c r="R16" s="215">
        <f t="shared" si="0"/>
        <v>35</v>
      </c>
      <c r="S16" s="32">
        <v>48</v>
      </c>
    </row>
    <row r="17" spans="1:19" ht="14.4" customHeight="1" x14ac:dyDescent="0.3">
      <c r="A17" s="210" t="s">
        <v>531</v>
      </c>
      <c r="B17" s="211"/>
      <c r="C17" s="212">
        <v>63</v>
      </c>
      <c r="D17" s="213">
        <v>34</v>
      </c>
      <c r="E17" s="213">
        <v>3</v>
      </c>
      <c r="F17" s="213">
        <v>2</v>
      </c>
      <c r="G17" s="213">
        <v>8</v>
      </c>
      <c r="H17" s="213">
        <v>1</v>
      </c>
      <c r="I17" s="213">
        <v>111</v>
      </c>
      <c r="J17" s="212">
        <v>78</v>
      </c>
      <c r="K17" s="214">
        <v>39</v>
      </c>
      <c r="L17" s="213">
        <v>4</v>
      </c>
      <c r="M17" s="213">
        <v>13</v>
      </c>
      <c r="N17" s="213">
        <v>20</v>
      </c>
      <c r="O17" s="213">
        <v>0</v>
      </c>
      <c r="P17" s="213">
        <v>154</v>
      </c>
      <c r="Q17" s="213">
        <v>265</v>
      </c>
      <c r="R17" s="215">
        <f t="shared" si="0"/>
        <v>124</v>
      </c>
      <c r="S17" s="32">
        <v>117</v>
      </c>
    </row>
    <row r="18" spans="1:19" ht="14.4" customHeight="1" x14ac:dyDescent="0.3">
      <c r="A18" s="158" t="s">
        <v>522</v>
      </c>
      <c r="B18" s="159"/>
      <c r="C18" s="160" t="s">
        <v>108</v>
      </c>
      <c r="D18" s="160" t="s">
        <v>108</v>
      </c>
      <c r="E18" s="160" t="s">
        <v>108</v>
      </c>
      <c r="F18" s="160" t="s">
        <v>108</v>
      </c>
      <c r="G18" s="160" t="s">
        <v>108</v>
      </c>
      <c r="H18" s="160" t="s">
        <v>108</v>
      </c>
      <c r="I18" s="160" t="s">
        <v>108</v>
      </c>
      <c r="J18" s="160" t="s">
        <v>108</v>
      </c>
      <c r="K18" s="161" t="s">
        <v>108</v>
      </c>
      <c r="L18" s="160" t="s">
        <v>108</v>
      </c>
      <c r="M18" s="160" t="s">
        <v>108</v>
      </c>
      <c r="N18" s="160" t="s">
        <v>108</v>
      </c>
      <c r="O18" s="160" t="s">
        <v>108</v>
      </c>
      <c r="P18" s="160" t="s">
        <v>108</v>
      </c>
      <c r="Q18" s="160" t="s">
        <v>108</v>
      </c>
    </row>
  </sheetData>
  <mergeCells count="2">
    <mergeCell ref="C5:I5"/>
    <mergeCell ref="J5:P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Normal="100" workbookViewId="0">
      <selection sqref="A1:XFD1048576"/>
    </sheetView>
  </sheetViews>
  <sheetFormatPr baseColWidth="10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97</v>
      </c>
    </row>
    <row r="8" spans="1:1" x14ac:dyDescent="0.3">
      <c r="A8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2</vt:i4>
      </vt:variant>
    </vt:vector>
  </HeadingPairs>
  <TitlesOfParts>
    <vt:vector size="8" baseType="lpstr">
      <vt:lpstr>Fordeling LAM 2023</vt:lpstr>
      <vt:lpstr>Medlemstall</vt:lpstr>
      <vt:lpstr>Aktivitetstall</vt:lpstr>
      <vt:lpstr>Para</vt:lpstr>
      <vt:lpstr>Idrettsskole</vt:lpstr>
      <vt:lpstr>Årsmøtevedtak LAM - LIR</vt:lpstr>
      <vt:lpstr>'Fordeling LAM 2023'!Utskriftsområde</vt:lpstr>
      <vt:lpstr>'Fordeling LAM 2023'!Utskriftstitler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Ann-Kristin Aanstad</dc:creator>
  <cp:lastModifiedBy>Ann-Kristin Aanstad</cp:lastModifiedBy>
  <cp:lastPrinted>2023-10-11T16:10:15Z</cp:lastPrinted>
  <dcterms:created xsi:type="dcterms:W3CDTF">2022-08-08T20:11:37Z</dcterms:created>
  <dcterms:modified xsi:type="dcterms:W3CDTF">2023-10-11T16:18:37Z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